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759" activeTab="0"/>
  </bookViews>
  <sheets>
    <sheet name="Koptāme" sheetId="1" r:id="rId1"/>
    <sheet name="Kopsavilkums" sheetId="2" r:id="rId2"/>
    <sheet name="Demont d" sheetId="3" r:id="rId3"/>
    <sheet name="Zemes d" sheetId="4" r:id="rId4"/>
    <sheet name="Caurul mont d" sheetId="5" r:id="rId5"/>
    <sheet name="Celtniec d" sheetId="6" r:id="rId6"/>
    <sheet name="Kontrolmēr" sheetId="7" r:id="rId7"/>
    <sheet name="Labiekārt d 2" sheetId="8" r:id="rId8"/>
    <sheet name="Būvlauk sag d 2" sheetId="9" r:id="rId9"/>
  </sheets>
  <definedNames>
    <definedName name="_xlnm.Print_Titles" localSheetId="4">'Caurul mont d'!$12:$13</definedName>
    <definedName name="_xlnm.Print_Titles" localSheetId="5">'Celtniec d'!$12:$13</definedName>
    <definedName name="_xlnm.Print_Area" localSheetId="2">'Demont d'!$A$1:$P$37</definedName>
    <definedName name="_xlnm.Print_Area" localSheetId="1">'Kopsavilkums'!$A$1:$H$33</definedName>
    <definedName name="_xlnm.Print_Area" localSheetId="3">'Zemes d'!$A$1:$P$30</definedName>
  </definedNames>
  <calcPr fullCalcOnLoad="1" fullPrecision="0"/>
</workbook>
</file>

<file path=xl/sharedStrings.xml><?xml version="1.0" encoding="utf-8"?>
<sst xmlns="http://schemas.openxmlformats.org/spreadsheetml/2006/main" count="785" uniqueCount="318">
  <si>
    <t>Nr. p.k.</t>
  </si>
  <si>
    <t>Kods</t>
  </si>
  <si>
    <t xml:space="preserve">Darba
nosaukums
</t>
  </si>
  <si>
    <t>Mērvienība</t>
  </si>
  <si>
    <t>Daudzums</t>
  </si>
  <si>
    <t>Vienības izmaksas</t>
  </si>
  <si>
    <t>laika norma (c/h).</t>
  </si>
  <si>
    <r>
      <t>darba samaksas likme (</t>
    </r>
    <r>
      <rPr>
        <i/>
        <sz val="10"/>
        <color indexed="63"/>
        <rFont val="Times New Roman"/>
        <family val="1"/>
      </rPr>
      <t>euro</t>
    </r>
    <r>
      <rPr>
        <sz val="10"/>
        <color indexed="63"/>
        <rFont val="Times New Roman"/>
        <family val="1"/>
      </rPr>
      <t> /h)</t>
    </r>
  </si>
  <si>
    <r>
      <t>darba alga (</t>
    </r>
    <r>
      <rPr>
        <i/>
        <sz val="10"/>
        <color indexed="63"/>
        <rFont val="Times New Roman"/>
        <family val="1"/>
      </rPr>
      <t>euro</t>
    </r>
    <r>
      <rPr>
        <sz val="10"/>
        <color indexed="63"/>
        <rFont val="Times New Roman"/>
        <family val="1"/>
      </rPr>
      <t>)</t>
    </r>
  </si>
  <si>
    <r>
      <t>materiāli (</t>
    </r>
    <r>
      <rPr>
        <i/>
        <sz val="10"/>
        <color indexed="63"/>
        <rFont val="Times New Roman"/>
        <family val="1"/>
      </rPr>
      <t>euro)</t>
    </r>
  </si>
  <si>
    <r>
      <t>mehānismi (</t>
    </r>
    <r>
      <rPr>
        <i/>
        <sz val="10"/>
        <color indexed="63"/>
        <rFont val="Times New Roman"/>
        <family val="1"/>
      </rPr>
      <t>euro</t>
    </r>
    <r>
      <rPr>
        <sz val="10"/>
        <color indexed="63"/>
        <rFont val="Times New Roman"/>
        <family val="1"/>
      </rPr>
      <t>)</t>
    </r>
  </si>
  <si>
    <r>
      <t>Kopā (</t>
    </r>
    <r>
      <rPr>
        <i/>
        <sz val="10"/>
        <color indexed="63"/>
        <rFont val="Times New Roman"/>
        <family val="1"/>
      </rPr>
      <t>euro</t>
    </r>
    <r>
      <rPr>
        <sz val="10"/>
        <color indexed="63"/>
        <rFont val="Times New Roman"/>
        <family val="1"/>
      </rPr>
      <t>)</t>
    </r>
  </si>
  <si>
    <t>Kopā uz visu apjomu</t>
  </si>
  <si>
    <t>darbietilpība (c/h)</t>
  </si>
  <si>
    <r>
      <t>materiāli (</t>
    </r>
    <r>
      <rPr>
        <i/>
        <sz val="10"/>
        <color indexed="63"/>
        <rFont val="Times New Roman"/>
        <family val="1"/>
      </rPr>
      <t>euro</t>
    </r>
    <r>
      <rPr>
        <sz val="10"/>
        <color indexed="63"/>
        <rFont val="Times New Roman"/>
        <family val="1"/>
      </rPr>
      <t>)</t>
    </r>
  </si>
  <si>
    <r>
      <t>summa (</t>
    </r>
    <r>
      <rPr>
        <i/>
        <sz val="10"/>
        <color indexed="63"/>
        <rFont val="Times New Roman"/>
        <family val="1"/>
      </rPr>
      <t>euro</t>
    </r>
    <r>
      <rPr>
        <sz val="10"/>
        <color indexed="63"/>
        <rFont val="Times New Roman"/>
        <family val="1"/>
      </rPr>
      <t>)</t>
    </r>
  </si>
  <si>
    <t>(Darba veids vai konstruktīvā elementa nosaukums)</t>
  </si>
  <si>
    <t>euro</t>
  </si>
  <si>
    <t>Tāmes izmaksas</t>
  </si>
  <si>
    <t xml:space="preserve">Kopā  </t>
  </si>
  <si>
    <t>Tiešās izmaksas kopā</t>
  </si>
  <si>
    <t xml:space="preserve">Kopā </t>
  </si>
  <si>
    <t>Piezīme. * demontāžas un grunts apmaiņas darbiem</t>
  </si>
  <si>
    <t>(paraksts un tā atšifrējums, datums)</t>
  </si>
  <si>
    <t>Kopsavilkuma aprēķini par darbu vai konstruktīvo elementu veidiem</t>
  </si>
  <si>
    <t xml:space="preserve">Nr.
p.k.
</t>
  </si>
  <si>
    <t xml:space="preserve">Kods,
tāmes Nr.
</t>
  </si>
  <si>
    <t>Darva veids vai konstruktīvā elementa nosaukums</t>
  </si>
  <si>
    <t xml:space="preserve">Tāmes izmaksas
(euro)
</t>
  </si>
  <si>
    <t>Tai skaitā</t>
  </si>
  <si>
    <t>Darba alga(euro)</t>
  </si>
  <si>
    <t xml:space="preserve">Darb-
Ietilpība
(c/h)
</t>
  </si>
  <si>
    <t>Par kopējo summu, euro</t>
  </si>
  <si>
    <t>Kopējā darbietilpība, c/h</t>
  </si>
  <si>
    <t>(darba veids vai konstruktīvā elementa nosaukums)</t>
  </si>
  <si>
    <t>Kopā</t>
  </si>
  <si>
    <t>t.sk. darba aizsardzība</t>
  </si>
  <si>
    <t>Pavisam kopā</t>
  </si>
  <si>
    <t>Ekonomikas ministrijas iesniegtajā redakcijā Latvijas būvnormatīvam LBN 501-15 "Būvizmaksu noteikšanas kārtība" (apstiprināts ar Ministru kabineta 2015.gada 30.jūnija noteikumiem Nr.330)</t>
  </si>
  <si>
    <t>APSTIPRINU</t>
  </si>
  <si>
    <t>(pasūtītāja paraksts un tā atšifrējums)</t>
  </si>
  <si>
    <t>Z.V.</t>
  </si>
  <si>
    <t>_______.gada ___. _____________</t>
  </si>
  <si>
    <t>Pasūtītāja būvniecības koptāme</t>
  </si>
  <si>
    <t>Nr.
p.k.</t>
  </si>
  <si>
    <t>Objekta nosaukums</t>
  </si>
  <si>
    <t>Objekta izmaksas
(euro)</t>
  </si>
  <si>
    <t>Darba devēja soc. nodoklis (23,59%)</t>
  </si>
  <si>
    <t>PVN ( 21%)</t>
  </si>
  <si>
    <t>3% materiālu, būvgružu transporta izdevumi *</t>
  </si>
  <si>
    <t>Materiāli (euro)</t>
  </si>
  <si>
    <t>Mehānismi (euro)</t>
  </si>
  <si>
    <t>m</t>
  </si>
  <si>
    <t>Montēt rūpnieciski izolētas tērauda caurules D219/355mm ar signalizācijas vadiem</t>
  </si>
  <si>
    <t>Montēt rūpnieciski izolētas tērauda caurules D60/140mm ar signalizācijas vadiem</t>
  </si>
  <si>
    <t>gab.</t>
  </si>
  <si>
    <t>Montēt rūpnieciski izolētus līkumus D219/355mm, 90*</t>
  </si>
  <si>
    <t>Termināla montāža</t>
  </si>
  <si>
    <t>Brīdinājuma lentas montāža</t>
  </si>
  <si>
    <t>Termonosēdoš. uzmavas D219/355mm ar dubultizolāciju ar termomanžētēm montāža</t>
  </si>
  <si>
    <t>Termonosēdoš. uzmavas D60/140 ar dubultizolāciju ar termomanžētēm montāža</t>
  </si>
  <si>
    <t>Kompensācijas spilvenus caurulei D219/355mm montāža</t>
  </si>
  <si>
    <t>m2</t>
  </si>
  <si>
    <t>PVC 8206 plastikāta montāža</t>
  </si>
  <si>
    <t>kg</t>
  </si>
  <si>
    <t>Gruntējums GF-021</t>
  </si>
  <si>
    <t>Laka BT-177</t>
  </si>
  <si>
    <t>Alumīnija pūderis</t>
  </si>
  <si>
    <t xml:space="preserve">Tāme sastādīta 2015. gada tirgus cenās, pamatojoties uz SATdaļas rasējumiem. </t>
  </si>
  <si>
    <t>Lokālā tāme Nr.3.</t>
  </si>
  <si>
    <t>Lokālā tāme Nr.4.</t>
  </si>
  <si>
    <t>Celtniecības darbi</t>
  </si>
  <si>
    <t>Ārējie siltumtīkli</t>
  </si>
  <si>
    <t>Čuguna lūka vieglā</t>
  </si>
  <si>
    <t>Dz/bet grods KC-10-6</t>
  </si>
  <si>
    <t>Dz/bet grods KC-15-9</t>
  </si>
  <si>
    <t>Papildus gredzens KO-10 (D700mm; h=100mm)</t>
  </si>
  <si>
    <t>Dz/bet balstsgredzens KCP-15</t>
  </si>
  <si>
    <t>Dz/bet balstsgredzens KCP-10</t>
  </si>
  <si>
    <t>Pamatu bloks FBS-12-4-6T</t>
  </si>
  <si>
    <t>Pamatu bloks FBS-24-4-6T</t>
  </si>
  <si>
    <t>Betons kl. B-15</t>
  </si>
  <si>
    <t>m3</t>
  </si>
  <si>
    <t>Šķembu pamatslānis</t>
  </si>
  <si>
    <t>Betons kl. M-25</t>
  </si>
  <si>
    <t xml:space="preserve">Ruberoīds </t>
  </si>
  <si>
    <t>Divgalīga polietilēna caurules PS D160 montāža</t>
  </si>
  <si>
    <t>Divgalīga polietilēna caurules PS D110 montāža</t>
  </si>
  <si>
    <t>Elektrodi</t>
  </si>
  <si>
    <t>Lokālā tāme Nr.5.</t>
  </si>
  <si>
    <t>kompl.</t>
  </si>
  <si>
    <t xml:space="preserve">m </t>
  </si>
  <si>
    <t>Kabeļa savienojums ar tērauda caur.</t>
  </si>
  <si>
    <t>Stūrenis (sloksne 4x25x135mm)</t>
  </si>
  <si>
    <t>Uzgalis 35-10</t>
  </si>
  <si>
    <t>Bultskrūve M10x35, C35</t>
  </si>
  <si>
    <t>Uzgrieznis M10, C35</t>
  </si>
  <si>
    <t>Koka deli (tranš.stiprīn.)</t>
  </si>
  <si>
    <t>Kontrolmērpunkta potenciāla mērīšanai montāžas darbi</t>
  </si>
  <si>
    <t>Kontrolmērpunkta potenciāla mērīšanai montāža</t>
  </si>
  <si>
    <t>Savienojuma kārba IP65</t>
  </si>
  <si>
    <t>Vara - sulfāta salizināšanas mērelektrods komplektā ar savienojuma kabeli (5,0m)</t>
  </si>
  <si>
    <t>Kabelis ar vara dzīslām 0,6/1,0kV PVH izolāciju NYY-J-1x4mm2</t>
  </si>
  <si>
    <t>Paplāksne</t>
  </si>
  <si>
    <t>Bezkanāla cauruļv. sildīšana pirms tranšejas aizberšanas</t>
  </si>
  <si>
    <t>sist.</t>
  </si>
  <si>
    <t>Hidrauliska pārbaude</t>
  </si>
  <si>
    <t>Siltumkameras demontāža</t>
  </si>
  <si>
    <t>Drenāžas caurules Dn150 demontāža</t>
  </si>
  <si>
    <t>Demontāžas darbi</t>
  </si>
  <si>
    <t>Lokālā tāme Nr.1.</t>
  </si>
  <si>
    <t>Drenāžas akas D1,0m; H=~2,0m - 3,0m demontāža</t>
  </si>
  <si>
    <t>Demontēt siltumtrases izolētas cauruļvadus Dn līdz 100mm necaurstaigājamā kanāla ar siltumizolāciju, nekustīgo balstiem</t>
  </si>
  <si>
    <t>Demontēt siltumtrases izolētas cauruļvadus Dn virs 100mm necaurstaigājamā kanāla ar siltumizolāciju, nekustīgo balstiem</t>
  </si>
  <si>
    <t>Grunts izstrāde bez mehānismu pielietošanas ar aizvešanu</t>
  </si>
  <si>
    <t>Pamatnes ierīkošana zem caur. no smilts bez māla un akmeņu piejaukuma</t>
  </si>
  <si>
    <t>Krustojums ar sak. un kab. kanalizāciju</t>
  </si>
  <si>
    <t xml:space="preserve">Metināmo šuvju pārbaude </t>
  </si>
  <si>
    <t>Trases nospraušana</t>
  </si>
  <si>
    <t>Siltumtrases uzraudzības signalizācijas sistēma un tās montāža</t>
  </si>
  <si>
    <t>Zemes darbi</t>
  </si>
  <si>
    <t>Lokālā tāme Nr.2.</t>
  </si>
  <si>
    <t>Grunts klājuma izjaukšana ar ekskavatoru ar aizvešanu</t>
  </si>
  <si>
    <t>Tranšeju aizbēršana ar smilti bez māla un akmeņu piejaukuma ar sekojošu blietēšanu pa kārtam 0,2m un planēšanu ar roku darbu</t>
  </si>
  <si>
    <t>Labiekārtošanas darbi</t>
  </si>
  <si>
    <t>Lokālā tāme Nr.6.</t>
  </si>
  <si>
    <t>Lokālā tāme Nr.7.</t>
  </si>
  <si>
    <t>Būvlaukuma sagatavošanas darbi</t>
  </si>
  <si>
    <t>3 - dzīslu savien. kabeļa montāža</t>
  </si>
  <si>
    <t>Trotuāru un laukumu atjaunošana no bruģakmeņiem</t>
  </si>
  <si>
    <t>vidēji rupja smilts ar filtrāc.koef.&gt;3mm/dnn, b=150mm uz blietētas grunts pamatnes</t>
  </si>
  <si>
    <t>Blietētas šķembas (fr.40-70)  b=50mm</t>
  </si>
  <si>
    <t>t</t>
  </si>
  <si>
    <t>Izlīdzinošais slānis no cementa-smilšu  maisījuma 1:6, b=50mm</t>
  </si>
  <si>
    <t>Betona bruģakmeņi 60x140x210</t>
  </si>
  <si>
    <t>Laukumu atjaunošana no asfaltbetona uz dolomīta šķembu filtrējošās pamatnes , ieskaitot blietēšanu ar mehānismiem:</t>
  </si>
  <si>
    <t>Divkārša  asfaltbetona seguma atjaunošana uz šķembu un smilšu  pamatnēm</t>
  </si>
  <si>
    <t xml:space="preserve">S/G asfaltbetons AC-11 b=40mm </t>
  </si>
  <si>
    <t>R/G Asfaltbetons  ACb-16 b=60mm</t>
  </si>
  <si>
    <t>Šķembu maisījums ( fr.40-70) b=250mm</t>
  </si>
  <si>
    <t>Smilts b=250mm</t>
  </si>
  <si>
    <t>Ceļu apmales  BR 100.30.15 uz betona pamata atjaunošana</t>
  </si>
  <si>
    <t xml:space="preserve">Apmale BR100.30.15 </t>
  </si>
  <si>
    <t>gm</t>
  </si>
  <si>
    <t>Betons kl.7,5</t>
  </si>
  <si>
    <t>šķembas fr.0-56</t>
  </si>
  <si>
    <t>Ceļu apmales  BR 100.20.8 uz betona pamata uzstādīšana</t>
  </si>
  <si>
    <t xml:space="preserve">Apmale BR100.20.8 </t>
  </si>
  <si>
    <t>augsne</t>
  </si>
  <si>
    <t>seklas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</si>
  <si>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</si>
  <si>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Asfaltbetona ielas seguma  ar pamatojumu  un bortakmeņiem demontāža</t>
  </si>
  <si>
    <t>Brugakmeņu trotuāra seguma ar pamatojumu un bortakmeņiem demontāža</t>
  </si>
  <si>
    <t>Demontēto seguma būvgružu izvešana un utilizācija</t>
  </si>
  <si>
    <t>Demontēto siltumtrases būvgružu izvešana un utilizācija</t>
  </si>
  <si>
    <t xml:space="preserve">Montēt rūpnieciski izolētas tērauda caurules D324/500mm ar signalizācijas vadiem </t>
  </si>
  <si>
    <r>
      <t xml:space="preserve">Montēt izolēto T-atzaru </t>
    </r>
    <r>
      <rPr>
        <b/>
        <sz val="10"/>
        <color indexed="8"/>
        <rFont val="Times New Roman"/>
        <family val="1"/>
      </rPr>
      <t>perpend.</t>
    </r>
    <r>
      <rPr>
        <sz val="10"/>
        <color indexed="8"/>
        <rFont val="Times New Roman"/>
        <family val="1"/>
      </rPr>
      <t xml:space="preserve"> D324/500mm - 60/140mm, L=1,5m x 1,2m</t>
    </r>
  </si>
  <si>
    <r>
      <t xml:space="preserve">Montēt izolēto T-atzaru </t>
    </r>
    <r>
      <rPr>
        <b/>
        <sz val="10"/>
        <color indexed="8"/>
        <rFont val="Times New Roman"/>
        <family val="1"/>
      </rPr>
      <t>perpend.</t>
    </r>
    <r>
      <rPr>
        <sz val="10"/>
        <color indexed="8"/>
        <rFont val="Times New Roman"/>
        <family val="1"/>
      </rPr>
      <t xml:space="preserve"> D324/500mm - 60/140mm, L=1,5m x 0,7m</t>
    </r>
  </si>
  <si>
    <r>
      <t xml:space="preserve">Montēt izolēto T-atzaru </t>
    </r>
    <r>
      <rPr>
        <b/>
        <sz val="10"/>
        <color indexed="8"/>
        <rFont val="Times New Roman"/>
        <family val="1"/>
      </rPr>
      <t>perpend.</t>
    </r>
    <r>
      <rPr>
        <sz val="10"/>
        <color indexed="8"/>
        <rFont val="Times New Roman"/>
        <family val="1"/>
      </rPr>
      <t xml:space="preserve"> D324/500mm - 60/140mm, L=1,5m x 1,0m</t>
    </r>
  </si>
  <si>
    <r>
      <t xml:space="preserve">Montēt izolēto T-atzaru </t>
    </r>
    <r>
      <rPr>
        <b/>
        <sz val="10"/>
        <color indexed="8"/>
        <rFont val="Times New Roman"/>
        <family val="1"/>
      </rPr>
      <t>paralēlo</t>
    </r>
    <r>
      <rPr>
        <sz val="10"/>
        <color indexed="8"/>
        <rFont val="Times New Roman"/>
        <family val="1"/>
      </rPr>
      <t xml:space="preserve"> D324/500mm - 219/355mm, L=1,8m x 0,9m</t>
    </r>
  </si>
  <si>
    <r>
      <t xml:space="preserve">Montēt izolēto T-atzaru </t>
    </r>
    <r>
      <rPr>
        <b/>
        <sz val="10"/>
        <color indexed="8"/>
        <rFont val="Times New Roman"/>
        <family val="1"/>
      </rPr>
      <t>perpend.</t>
    </r>
    <r>
      <rPr>
        <sz val="10"/>
        <color indexed="8"/>
        <rFont val="Times New Roman"/>
        <family val="1"/>
      </rPr>
      <t xml:space="preserve"> D324/500mm - 219/355mm, L=1,5m x 1,2m</t>
    </r>
  </si>
  <si>
    <t>Montēt izolēto T-atzaru D324/500mm ar nerūsējoša tērauda atgaisošanas krānu D33/110mm un vītņu korķi, L=1,2m; h=1,2m</t>
  </si>
  <si>
    <t>Montēt izolēto vārstu D60/140mm, L=1,5m; h=1,1m</t>
  </si>
  <si>
    <t>Montēt izolēto vārstu D60/140mm ar nerūsējoša tērauda atgaisošanas krānu D26/110mm un vītņu korķi, L=1,5m; h=0,7m</t>
  </si>
  <si>
    <t>Montēt izolēto vārstu D219/355mm ar nerūsējoša tērauda atgaisošanas krānu D33/110mm un vītņu korķi, L=2,0m; h=0,8m</t>
  </si>
  <si>
    <t>Montēt izolēto vārstu D219/355mm ar nerūsējoša tērauda atgaisošanas krānu D33/110mm un vītņu korķi, L=2,0m; h=0,87m</t>
  </si>
  <si>
    <t>Montēt rūpnieciski izolētus līkumus D324/500mm, 90*</t>
  </si>
  <si>
    <t>Montēt rūpnieciski izolētus līkumus D324/500mm, 76*</t>
  </si>
  <si>
    <t>Montēt rūpnieciski izolētus līkumus D324/500mm, 70*</t>
  </si>
  <si>
    <t>Montēt rūpnieciski izolētus līkumus D324/500mm, 59*</t>
  </si>
  <si>
    <t>Montēt rūpnieciski izolētus līkumus D219/355mm, 3*</t>
  </si>
  <si>
    <t>Montēt rūpnieciski izolētus līkumus D219/355mm, 79*</t>
  </si>
  <si>
    <t>Montēt rūpnieciski izolētus līkumus D60/140mm, 90*, L=1,0m x 1,2m</t>
  </si>
  <si>
    <t>Montēt rūpnieciski izolētus līkumus D60/140mm, 90*, L=1,0m x 1,49m</t>
  </si>
  <si>
    <t>Montēt elastīgo ievadu D324/500mm</t>
  </si>
  <si>
    <t>Montēt elastīgo ievadu D219/355mm</t>
  </si>
  <si>
    <t>Montēt elastīgo ievadu D60/140mm</t>
  </si>
  <si>
    <t>Gala uzmavas  D324/500mm montāža</t>
  </si>
  <si>
    <t>Gala uzmavas  D219/355mm montāža</t>
  </si>
  <si>
    <t>Gala uzmavas D60/140mm montāža</t>
  </si>
  <si>
    <t>Kompensācijas spilvenus caurulei D324/500mm montāža</t>
  </si>
  <si>
    <t>Termonosēdoš. uzmavas D324/500mm ar dubultizolāciju ar termomanžētēm montāža</t>
  </si>
  <si>
    <t>Kompensācijas spilvenus caurulei D60/140mm montāža</t>
  </si>
  <si>
    <t>Montēt tērauda lodveida ventiļus ūdens izlaid. Dn25, Pn=40bar</t>
  </si>
  <si>
    <t>Tērauda elektrometinātās caurules D33,7 x 2,3mm ūdens izlaidei montāža</t>
  </si>
  <si>
    <t>Montēt tērauda līkumus D60,3 x 2,9mm , 90*</t>
  </si>
  <si>
    <t>Akmens vates čaulas PV-E 40mm biezumā D34 montāža</t>
  </si>
  <si>
    <t>Akmens vates čaulas PV-E 40mm biezumā D49 montāža</t>
  </si>
  <si>
    <t>Akmens vates čaulas PV-E 50mm biezumā D60 montāža</t>
  </si>
  <si>
    <t>Akmens vates čaulas PV-E 40mm biezumā D60 montāža</t>
  </si>
  <si>
    <t>Akmens vates čaulas PV-E 40mm biezumā D89 montāža</t>
  </si>
  <si>
    <t>PVC līkumus ar izm.141mm montāža</t>
  </si>
  <si>
    <t>PVC līkumus ar izm.154mm montāža</t>
  </si>
  <si>
    <t>PVC līkumus ar izm.167mm montāža</t>
  </si>
  <si>
    <t>Dz/bet grods KC-7-6</t>
  </si>
  <si>
    <t>Montēt rūpnieciski izolētus nekust. balstus D324/500mm</t>
  </si>
  <si>
    <t>Kovers Dn250</t>
  </si>
  <si>
    <t>Skava d18 kl.AI, l=1,0m</t>
  </si>
  <si>
    <t>Dz/bet grods ar pamatni KC-15-9D</t>
  </si>
  <si>
    <t>Kanāla ar izm. 0,6mx0,45m demontāža</t>
  </si>
  <si>
    <t>Kanāla ar izm. 1,2mx0,6m demontāža</t>
  </si>
  <si>
    <t>Kanāla ar izm. 1,2mx0,8m demontāža</t>
  </si>
  <si>
    <t>Samontēto cauruļvadu Dn300 savienošana ar esošiem cauruļvadiem</t>
  </si>
  <si>
    <t>Samontēto cauruļvadu Dn200 savienošana ar esošiem cauruļvadiem</t>
  </si>
  <si>
    <t>Samontēto cauruļvadu Dn50 savienošana ar esošiem cauruļvadiem</t>
  </si>
  <si>
    <t>Tranšeju aizbēršana ar grunti (tai skaitā kameras, drenāžas akas, demont. ST)</t>
  </si>
  <si>
    <t>Armatūra d8 AI</t>
  </si>
  <si>
    <t>Betons kl/C25/30</t>
  </si>
  <si>
    <t>Betons kl/C15/20</t>
  </si>
  <si>
    <t>Bitums BH-IY (1.3m2)</t>
  </si>
  <si>
    <t>Armatūra d12 AIII</t>
  </si>
  <si>
    <t>Armatūra d10 AIII</t>
  </si>
  <si>
    <t>U-profills Nr.14</t>
  </si>
  <si>
    <t>Monolīta dzelzsbetona plātne P-1 (2,3m x 2,6m; ar 2 atv. D700mm)</t>
  </si>
  <si>
    <t>Monolīta dzelzsbetona vairogs pie esošas kanāla VB-3</t>
  </si>
  <si>
    <t>Monolīta dzelzsbetona vairogs pie esošas kanāla VB-4</t>
  </si>
  <si>
    <t>Bitums BH-IY (3.8m2)</t>
  </si>
  <si>
    <t>Armatūra d10 AI</t>
  </si>
  <si>
    <t>Bitums BH-IY (4.6m2)</t>
  </si>
  <si>
    <t>Monolīta dzelzsbetona vairogs pie esošas kameras VB-5</t>
  </si>
  <si>
    <t>Monolīta dzelzsbetona vnekustīgais balsts NB-1</t>
  </si>
  <si>
    <t>Armatūra d20 AIII</t>
  </si>
  <si>
    <t>Bitums BH-IY (22.52m2)</t>
  </si>
  <si>
    <t>Dz/bet grods KC-15-6</t>
  </si>
  <si>
    <t>Monolīta dzelzsbetona plātne P-2 (2,25m x 2,2m; ar 2 atv. D700mm)</t>
  </si>
  <si>
    <t>Dzelzbetona akas ar  čuguna aku vāku  izbūve, M-5 (gr.1-1); M-6 (gr.1-1)</t>
  </si>
  <si>
    <t>Dzelzbetona akas ar  čuguna aku vāku  izbūve, atgaisošanas mezgls</t>
  </si>
  <si>
    <t>Dzelzbetona grodu drenāžas akas ar  čuguna aku vāku  izbūve, pie Ik-14</t>
  </si>
  <si>
    <t>Kamera Ik-14</t>
  </si>
  <si>
    <t>Diska pagrieziena iemet. noslēgvarsta Dn300, Pn=16bar montāža</t>
  </si>
  <si>
    <t>Lodveida iemet. noslēgvarsta Dn125, Pn=25bar montāža</t>
  </si>
  <si>
    <t>Lodveida iemet. noslēgvarsta Dn100, Pn=25bar montāža</t>
  </si>
  <si>
    <t>Lodveida iemet. noslēgvarsta Dn80, Pn=25bar montāža</t>
  </si>
  <si>
    <t>Lodveida iemet. noslēgvarsta Dn40, Pn=40bar montāža</t>
  </si>
  <si>
    <t>Lodveida iemet. noslēgvarsta Dn20, Pn=40bar montāža</t>
  </si>
  <si>
    <t>Lodveida iemet. noslēgvarsta Dn15, Pn=40bar montāža</t>
  </si>
  <si>
    <t>Manometra ietāises uzstadīšana</t>
  </si>
  <si>
    <t>Tērauda treigabalus Dn100-Dn100 montāža</t>
  </si>
  <si>
    <t>Montēt tērauda līkumus Dn125mm , 90*</t>
  </si>
  <si>
    <t>Montēt tērauda līkumus Dn100mm , 90*</t>
  </si>
  <si>
    <t>Montēt tērauda līkumus Dn80mm , 90*</t>
  </si>
  <si>
    <t>Montēt tērauda līkumus Dn80mm , 115*</t>
  </si>
  <si>
    <t>Montēt tērauda līkumus Dn40mm , 90*</t>
  </si>
  <si>
    <t>Akmens vates čaulas PV-E 60mm biezumā D324 montāža</t>
  </si>
  <si>
    <t>Akmens vates čaulas PV-E 50mm biezumā D324 montāža</t>
  </si>
  <si>
    <t>Akmens vates čaulas PV-E 40mm biezumā D140 montāža</t>
  </si>
  <si>
    <t>Akmens vates čaulas PV-E 40mm biezumā D114 montāža</t>
  </si>
  <si>
    <t>Akmens vates čaulas PV-E 50mm biezumā D89 montāža</t>
  </si>
  <si>
    <t>Akmens vates čaulas PV-E 30mm biezumā D28 montāža</t>
  </si>
  <si>
    <t>Akmens vates čaulas PV-E 30mm biezumā D22 montāža</t>
  </si>
  <si>
    <t>PVC līkumus ar izm.219mm montāža</t>
  </si>
  <si>
    <t>PVC līkumus ar izm.193mm montāža</t>
  </si>
  <si>
    <t>PVC līkumus ar izm.128mm montāža</t>
  </si>
  <si>
    <t>Betons kl. B-10</t>
  </si>
  <si>
    <t>Līmējamā hidroizolācija ar 2.kārtām ruļļu materiāla bitumena mastikā</t>
  </si>
  <si>
    <t>Montēt slīdoš. balstus SB-1, Dn40</t>
  </si>
  <si>
    <t>Montēt slīdoš. balstus SB-2, Dn100</t>
  </si>
  <si>
    <t>Tērauda  caurules D323,9mm montāža</t>
  </si>
  <si>
    <t>Tērauda  caurules D114,3mm montāža</t>
  </si>
  <si>
    <t>Tērauda  caurules D139,7mm montāža</t>
  </si>
  <si>
    <r>
      <t>Tērauda  caurules D88,9</t>
    </r>
    <r>
      <rPr>
        <sz val="10"/>
        <color indexed="8"/>
        <rFont val="Times New Roman"/>
        <family val="1"/>
      </rPr>
      <t>mm montāža</t>
    </r>
  </si>
  <si>
    <t>Tērauda  caurules D48,3mm montāža</t>
  </si>
  <si>
    <t>Tērauda  caurules D26,9mm montāža</t>
  </si>
  <si>
    <t>Tērauda  caurules D21,3mm montāža</t>
  </si>
  <si>
    <t>Tērauda  caurules (čaula) D139,7mm montāža</t>
  </si>
  <si>
    <t>Montāžas papildmateriāli</t>
  </si>
  <si>
    <t>Zālāju atjaunošana</t>
  </si>
  <si>
    <t>Palīgaprīkojums</t>
  </si>
  <si>
    <t>Kantoris būvdarbu vadītājam</t>
  </si>
  <si>
    <t>Strādājošo sadzīves telpas</t>
  </si>
  <si>
    <t>Pārvietojama biotualete</t>
  </si>
  <si>
    <t>Mazgabarīta materiālu un inventāra noliktava</t>
  </si>
  <si>
    <t>Būvžoga uzstādīšana, demontāža pēc CMD pabeigšanas</t>
  </si>
  <si>
    <t>Pagaidu autotransporta  kustības organizācija</t>
  </si>
  <si>
    <t>Ceļa zīmes uzstadīšana*</t>
  </si>
  <si>
    <t>Priekšrocības, norādījuma, servisa, informācijas un papildinformācijas ceļa zīmes kvadrātveidā formas,  k-tā ar uzstādīšanas un stiprinājuma el-tiem</t>
  </si>
  <si>
    <t>Priekšrocības, aizlieguma un rīkojuma zīmes apaļās formas,  k-tā ar uzstādīšanas un stiprinājuma el-tiem</t>
  </si>
  <si>
    <t>Citas ceļu zīmes uzstādīšana,  k-tā ar uzstādīšanas un stiprinājuma el-tiem</t>
  </si>
  <si>
    <t>Gajēju tiltiņa ierīkošana</t>
  </si>
  <si>
    <t>kokmateriāli</t>
  </si>
  <si>
    <t>stirpinājuma elementi</t>
  </si>
  <si>
    <t>3% materiālu, būvgružu transporta izdevumi **</t>
  </si>
  <si>
    <t>* ceļa zīmes daudzums jānoskaidro pēc   transporta  kustības shēmas  saskaņošanas</t>
  </si>
  <si>
    <t xml:space="preserve"> ** demontāžas un grunts apmaiņas darbiem</t>
  </si>
  <si>
    <t>Sastādīja:                                                                                                                    M.Jakuševs</t>
  </si>
  <si>
    <t>Pagaidu nožogojuma ierīkošana</t>
  </si>
  <si>
    <t>Tērauda elektrometinātās caurules D60,3 x 2,9mm montāža</t>
  </si>
  <si>
    <t>Koku ciršana</t>
  </si>
  <si>
    <t>Kanāla ar izm. 1,5mx0,9m demontāža</t>
  </si>
  <si>
    <t>Siltumtrašu pārbūves projektēšanas darbu veikšana Daugavpils pilsētas centrā 2.kartā. Maģistrālo siltumtīklu pārbūve no Parādes un Ģimnāzijas ielu krustojuma (no kameras Ik-8) līdz ūdens izlaides mezglam Kandavas ielā, Daugavpilī ar atzarojumiem.</t>
  </si>
  <si>
    <t>Būves nosaukums: Siltumtrašu pārbūves projektēšanas darbu veikšana Daugavpils pilsētas centrā 2.kartā. Maģistrālo siltumtīklu pārbūve no ūdens izlaides mezgla Kandavas ielā līdz kamerai Ik-14 Cietokšņa ielā, Daugavpilī ar atzarojumiem.</t>
  </si>
  <si>
    <t>Pasūtījuma Nr.: 15-26-044/3</t>
  </si>
  <si>
    <t>Objekta nosaukums: Siltumtrašu pārbūves projektēšanas darbu veikšana Daugavpils pilsētas centrā 2.kartā. Maģistrālo siltumtīklu pārbūve no ūdens izlaides mezgla Kandavas ielā līdz kamerai Ik-14 Cietokšņa ielā, Daugavpilī ar atzarojumiem.</t>
  </si>
  <si>
    <t>Objekta adrese: no ūdens izlaides mezgla Kandavas ielā līdz kamerai Ik-14 Cietokšņa ielā, Daugavpilī</t>
  </si>
  <si>
    <t>Bitums BH-IY (68m2)</t>
  </si>
  <si>
    <t>Atloks tērauda Dn100</t>
  </si>
  <si>
    <t>Blīvripa Dn100</t>
  </si>
  <si>
    <t>Shēmas sagatavošana ceļa zīmes uzstādīšanai (1. shēmas)</t>
  </si>
  <si>
    <t>Būves nosaukums:  Siltumtrašu pārbūves projektēšanas darbu veikšana Daugavpils pilsētas centrā 2.kartā. Maģistrālo siltumtīklu pārbūve no ūdens izlaides mezgla Kandavas ielā līdz kamerai Ik-14 Cietokšņa ielā, Daugavpilī ar atzarojumiem.</t>
  </si>
  <si>
    <r>
      <t>Dzelzbetona grod</t>
    </r>
    <r>
      <rPr>
        <sz val="10"/>
        <rFont val="Times New Roman"/>
        <family val="1"/>
      </rPr>
      <t>u akas ar  čuguna aku vāku  izbūve, M-4 (gr.2-2)</t>
    </r>
  </si>
  <si>
    <t>Asfalta virsslāņa  frezēšana un noņemšana</t>
  </si>
  <si>
    <t>Asfalta virsslāņa atjaunošana</t>
  </si>
  <si>
    <t>Būvgrūžu utilizācija (frezēts asfalts)</t>
  </si>
  <si>
    <t>Pavisam būvniecības izmaksas</t>
  </si>
  <si>
    <t>Armatūra d16 AIII</t>
  </si>
  <si>
    <t>Čuguna lūka smaga</t>
  </si>
  <si>
    <t>Montēt rūpnieciski izolētus līkumus D324/500mm, 4*</t>
  </si>
  <si>
    <t xml:space="preserve">Pasūtījuma Nr.: </t>
  </si>
  <si>
    <t xml:space="preserve">Tāme sastādīta: </t>
  </si>
  <si>
    <t xml:space="preserve">Sastādīja:                                                                                                                                             </t>
  </si>
  <si>
    <t>*</t>
  </si>
  <si>
    <t xml:space="preserve">Ar dzelteno krāsu iekrāsotus materiālus piegādā Pasūtītājs par saviem līzekļiem </t>
  </si>
  <si>
    <t>Virs izdevumi (nevairāk par 5%)</t>
  </si>
  <si>
    <t xml:space="preserve">Sastādīja:                                                                                                                                       </t>
  </si>
  <si>
    <t xml:space="preserve">Pārbaudīja:                                                                                                                               </t>
  </si>
  <si>
    <t>Peļņa ( nevairāk par 10%)</t>
  </si>
  <si>
    <t xml:space="preserve">Sastādīja:                                                                                                                           </t>
  </si>
  <si>
    <t xml:space="preserve">Pārbaudīja: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</si>
</sst>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63"/>
      <name val="Times New Roman"/>
      <family val="1"/>
    </font>
    <font>
      <vertAlign val="superscript"/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10"/>
      <color indexed="8"/>
      <name val="Times New Roman"/>
      <family val="1"/>
    </font>
    <font>
      <sz val="10"/>
      <name val="Helv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0" xfId="34" applyFont="1" applyFill="1" applyBorder="1" applyAlignment="1">
      <alignment horizontal="right" vertical="center" wrapText="1"/>
      <protection/>
    </xf>
    <xf numFmtId="0" fontId="12" fillId="0" borderId="10" xfId="34" applyFont="1" applyFill="1" applyBorder="1" applyAlignment="1">
      <alignment horizontal="center" vertical="center" wrapText="1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2" fontId="12" fillId="0" borderId="10" xfId="33" applyNumberFormat="1" applyFont="1" applyFill="1" applyBorder="1" applyAlignment="1">
      <alignment vertical="center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/>
    </xf>
    <xf numFmtId="172" fontId="12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2" fontId="12" fillId="33" borderId="12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49" fontId="12" fillId="33" borderId="1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top" wrapText="1"/>
    </xf>
    <xf numFmtId="2" fontId="14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173" fontId="12" fillId="0" borderId="10" xfId="0" applyNumberFormat="1" applyFont="1" applyFill="1" applyBorder="1" applyAlignment="1">
      <alignment horizontal="center" vertical="center" wrapText="1"/>
    </xf>
    <xf numFmtId="2" fontId="12" fillId="0" borderId="10" xfId="34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/>
    </xf>
    <xf numFmtId="2" fontId="1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/>
    </xf>
    <xf numFmtId="2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2" fontId="4" fillId="0" borderId="2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wrapText="1"/>
    </xf>
    <xf numFmtId="2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Style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9.140625" style="4" customWidth="1"/>
    <col min="2" max="2" width="60.7109375" style="4" customWidth="1"/>
    <col min="3" max="3" width="16.7109375" style="4" customWidth="1"/>
    <col min="4" max="16384" width="9.140625" style="4" customWidth="1"/>
  </cols>
  <sheetData>
    <row r="1" spans="3:5" ht="11.25" customHeight="1">
      <c r="C1" s="122"/>
      <c r="D1" s="122"/>
      <c r="E1" s="122"/>
    </row>
    <row r="2" spans="3:5" ht="12.75">
      <c r="C2" s="16"/>
      <c r="D2" s="16"/>
      <c r="E2" s="16"/>
    </row>
    <row r="3" spans="3:5" ht="12.75">
      <c r="C3" s="16" t="s">
        <v>39</v>
      </c>
      <c r="D3" s="16"/>
      <c r="E3" s="16"/>
    </row>
    <row r="4" spans="3:5" ht="12.75">
      <c r="C4" s="16"/>
      <c r="D4" s="16"/>
      <c r="E4" s="16"/>
    </row>
    <row r="5" spans="3:5" ht="12.75">
      <c r="C5" s="16" t="s">
        <v>40</v>
      </c>
      <c r="D5" s="16"/>
      <c r="E5" s="16"/>
    </row>
    <row r="6" spans="3:5" ht="12.75">
      <c r="C6" s="16"/>
      <c r="D6" s="16"/>
      <c r="E6" s="16"/>
    </row>
    <row r="7" spans="3:5" ht="12.75">
      <c r="C7" s="16" t="s">
        <v>41</v>
      </c>
      <c r="D7" s="16"/>
      <c r="E7" s="16"/>
    </row>
    <row r="8" spans="3:5" ht="12.75">
      <c r="C8" s="16" t="s">
        <v>42</v>
      </c>
      <c r="D8" s="16"/>
      <c r="E8" s="16"/>
    </row>
    <row r="9" spans="1:5" ht="12.75">
      <c r="A9" s="123" t="s">
        <v>43</v>
      </c>
      <c r="B9" s="123"/>
      <c r="C9" s="123"/>
      <c r="D9" s="123"/>
      <c r="E9" s="123"/>
    </row>
    <row r="10" spans="1:5" ht="37.5" customHeight="1">
      <c r="A10" s="122" t="s">
        <v>298</v>
      </c>
      <c r="B10" s="122"/>
      <c r="C10" s="122"/>
      <c r="D10" s="122"/>
      <c r="E10" s="122"/>
    </row>
    <row r="11" ht="12.75">
      <c r="A11" s="4" t="s">
        <v>293</v>
      </c>
    </row>
    <row r="12" ht="12.75">
      <c r="A12" s="4" t="s">
        <v>307</v>
      </c>
    </row>
    <row r="13" spans="1:5" ht="12.75" customHeight="1">
      <c r="A13" s="124" t="s">
        <v>308</v>
      </c>
      <c r="B13" s="124"/>
      <c r="C13" s="124"/>
      <c r="D13" s="124"/>
      <c r="E13" s="124"/>
    </row>
    <row r="15" spans="1:5" ht="26.25">
      <c r="A15" s="14" t="s">
        <v>44</v>
      </c>
      <c r="B15" s="9" t="s">
        <v>45</v>
      </c>
      <c r="C15" s="128" t="s">
        <v>46</v>
      </c>
      <c r="D15" s="128"/>
      <c r="E15" s="128"/>
    </row>
    <row r="16" spans="1:5" ht="52.5">
      <c r="A16" s="9">
        <v>1</v>
      </c>
      <c r="B16" s="26" t="s">
        <v>289</v>
      </c>
      <c r="C16" s="129">
        <f>Kopsavilkums!D25</f>
        <v>0</v>
      </c>
      <c r="D16" s="130"/>
      <c r="E16" s="131"/>
    </row>
    <row r="17" spans="1:5" ht="12.75">
      <c r="A17" s="9"/>
      <c r="B17" s="24" t="s">
        <v>35</v>
      </c>
      <c r="C17" s="132">
        <f>SUM(C16)</f>
        <v>0</v>
      </c>
      <c r="D17" s="133"/>
      <c r="E17" s="134"/>
    </row>
    <row r="19" spans="1:5" s="98" customFormat="1" ht="12.75">
      <c r="A19" s="114"/>
      <c r="B19" s="114"/>
      <c r="C19" s="115"/>
      <c r="D19" s="116"/>
      <c r="E19" s="117"/>
    </row>
    <row r="20" spans="1:5" s="98" customFormat="1" ht="13.5" thickBot="1">
      <c r="A20" s="118" t="s">
        <v>48</v>
      </c>
      <c r="B20" s="118"/>
      <c r="C20" s="119">
        <f>(C17+C19)*0.21</f>
        <v>0</v>
      </c>
      <c r="D20" s="120"/>
      <c r="E20" s="121"/>
    </row>
    <row r="21" spans="1:5" s="98" customFormat="1" ht="13.5" thickBot="1">
      <c r="A21" s="107" t="s">
        <v>303</v>
      </c>
      <c r="B21" s="108"/>
      <c r="C21" s="109">
        <f>C20+C19+C17</f>
        <v>0</v>
      </c>
      <c r="D21" s="110"/>
      <c r="E21" s="111"/>
    </row>
    <row r="22" spans="1:7" s="98" customFormat="1" ht="12.75">
      <c r="A22" s="112"/>
      <c r="B22" s="112"/>
      <c r="C22" s="113"/>
      <c r="D22" s="113"/>
      <c r="E22" s="113"/>
      <c r="F22" s="106"/>
      <c r="G22" s="106"/>
    </row>
    <row r="23" spans="1:7" s="98" customFormat="1" ht="12.75">
      <c r="A23" s="112"/>
      <c r="B23" s="112"/>
      <c r="C23" s="113"/>
      <c r="D23" s="113"/>
      <c r="E23" s="113"/>
      <c r="F23" s="106"/>
      <c r="G23" s="106"/>
    </row>
    <row r="24" spans="1:7" s="98" customFormat="1" ht="0" customHeight="1" hidden="1">
      <c r="A24" s="112"/>
      <c r="B24" s="112"/>
      <c r="C24" s="113"/>
      <c r="D24" s="113"/>
      <c r="E24" s="113"/>
      <c r="F24" s="106"/>
      <c r="G24" s="106"/>
    </row>
    <row r="25" spans="1:7" s="98" customFormat="1" ht="12.75" hidden="1">
      <c r="A25" s="112"/>
      <c r="B25" s="112"/>
      <c r="C25" s="113"/>
      <c r="D25" s="113"/>
      <c r="E25" s="113"/>
      <c r="F25" s="106"/>
      <c r="G25" s="106"/>
    </row>
    <row r="26" spans="1:7" s="98" customFormat="1" ht="12.75" hidden="1">
      <c r="A26" s="112"/>
      <c r="B26" s="112"/>
      <c r="C26" s="113"/>
      <c r="D26" s="113"/>
      <c r="E26" s="113"/>
      <c r="F26" s="106"/>
      <c r="G26" s="106"/>
    </row>
    <row r="27" spans="1:7" s="98" customFormat="1" ht="12.75" hidden="1">
      <c r="A27" s="125"/>
      <c r="B27" s="125"/>
      <c r="C27" s="126"/>
      <c r="D27" s="126"/>
      <c r="E27" s="126"/>
      <c r="F27" s="106"/>
      <c r="G27" s="106"/>
    </row>
    <row r="28" spans="1:7" ht="12.75" hidden="1">
      <c r="A28" s="8"/>
      <c r="B28" s="8"/>
      <c r="C28" s="8"/>
      <c r="D28" s="8"/>
      <c r="E28" s="8"/>
      <c r="F28" s="8"/>
      <c r="G28" s="8"/>
    </row>
    <row r="29" spans="1:7" ht="12.75" hidden="1">
      <c r="A29" s="8"/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  <row r="33" spans="1:16" ht="15" customHeight="1">
      <c r="A33" s="127" t="s">
        <v>316</v>
      </c>
      <c r="B33" s="12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ht="15.75" customHeight="1">
      <c r="B34" s="85" t="s">
        <v>23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1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" customHeight="1">
      <c r="A36" s="127" t="s">
        <v>317</v>
      </c>
      <c r="B36" s="127"/>
      <c r="C36" s="127"/>
      <c r="D36" s="127"/>
      <c r="E36" s="127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2:16" ht="15.75" customHeight="1">
      <c r="B37" s="74" t="s">
        <v>23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5" customHeight="1">
      <c r="A38" s="127"/>
      <c r="B38" s="127"/>
      <c r="C38" s="127"/>
      <c r="D38" s="127"/>
      <c r="E38" s="127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</sheetData>
  <sheetProtection/>
  <mergeCells count="28">
    <mergeCell ref="A36:E36"/>
    <mergeCell ref="A38:E38"/>
    <mergeCell ref="A33:B33"/>
    <mergeCell ref="C15:E15"/>
    <mergeCell ref="C16:E16"/>
    <mergeCell ref="C17:E17"/>
    <mergeCell ref="C23:E23"/>
    <mergeCell ref="C25:E25"/>
    <mergeCell ref="A26:B26"/>
    <mergeCell ref="C26:E26"/>
    <mergeCell ref="A10:E10"/>
    <mergeCell ref="A9:E9"/>
    <mergeCell ref="A13:E13"/>
    <mergeCell ref="C1:E1"/>
    <mergeCell ref="A23:B23"/>
    <mergeCell ref="A27:B27"/>
    <mergeCell ref="C27:E27"/>
    <mergeCell ref="A24:B24"/>
    <mergeCell ref="C24:E24"/>
    <mergeCell ref="A25:B25"/>
    <mergeCell ref="A21:B21"/>
    <mergeCell ref="C21:E21"/>
    <mergeCell ref="A22:B22"/>
    <mergeCell ref="C22:E22"/>
    <mergeCell ref="A19:B19"/>
    <mergeCell ref="C19:E19"/>
    <mergeCell ref="A20:B20"/>
    <mergeCell ref="C20:E20"/>
  </mergeCells>
  <printOptions/>
  <pageMargins left="0.7" right="0.35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8">
      <selection activeCell="D20" sqref="D20"/>
    </sheetView>
  </sheetViews>
  <sheetFormatPr defaultColWidth="9.140625" defaultRowHeight="15"/>
  <cols>
    <col min="1" max="1" width="6.28125" style="4" customWidth="1"/>
    <col min="2" max="2" width="10.00390625" style="4" customWidth="1"/>
    <col min="3" max="3" width="36.7109375" style="4" customWidth="1"/>
    <col min="4" max="4" width="11.7109375" style="4" customWidth="1"/>
    <col min="5" max="5" width="11.140625" style="4" customWidth="1"/>
    <col min="6" max="6" width="9.7109375" style="4" customWidth="1"/>
    <col min="7" max="16384" width="9.140625" style="4" customWidth="1"/>
  </cols>
  <sheetData>
    <row r="1" spans="6:8" ht="93.75" customHeight="1">
      <c r="F1" s="122" t="s">
        <v>38</v>
      </c>
      <c r="G1" s="122"/>
      <c r="H1" s="122"/>
    </row>
    <row r="2" spans="1:8" ht="12.75">
      <c r="A2" s="139" t="s">
        <v>24</v>
      </c>
      <c r="B2" s="139"/>
      <c r="C2" s="139"/>
      <c r="D2" s="139"/>
      <c r="E2" s="139"/>
      <c r="F2" s="139"/>
      <c r="G2" s="139"/>
      <c r="H2" s="139"/>
    </row>
    <row r="3" spans="1:8" ht="15">
      <c r="A3" s="142" t="s">
        <v>34</v>
      </c>
      <c r="B3" s="142"/>
      <c r="C3" s="142"/>
      <c r="D3" s="142"/>
      <c r="E3" s="142"/>
      <c r="F3" s="142"/>
      <c r="G3" s="142"/>
      <c r="H3" s="142"/>
    </row>
    <row r="4" spans="1:16" ht="25.5" customHeight="1">
      <c r="A4" s="122" t="s">
        <v>290</v>
      </c>
      <c r="B4" s="122"/>
      <c r="C4" s="122"/>
      <c r="D4" s="122"/>
      <c r="E4" s="122"/>
      <c r="F4" s="122"/>
      <c r="G4" s="122"/>
      <c r="H4" s="122"/>
      <c r="I4" s="29"/>
      <c r="J4" s="29"/>
      <c r="K4" s="29"/>
      <c r="L4" s="29"/>
      <c r="M4" s="29"/>
      <c r="N4" s="29"/>
      <c r="O4" s="29"/>
      <c r="P4" s="29"/>
    </row>
    <row r="5" spans="1:16" ht="26.25" customHeight="1">
      <c r="A5" s="140" t="s">
        <v>292</v>
      </c>
      <c r="B5" s="140"/>
      <c r="C5" s="140"/>
      <c r="D5" s="140"/>
      <c r="E5" s="140"/>
      <c r="F5" s="140"/>
      <c r="G5" s="140"/>
      <c r="H5" s="140"/>
      <c r="I5" s="1"/>
      <c r="J5" s="1"/>
      <c r="K5" s="1"/>
      <c r="L5" s="1"/>
      <c r="M5" s="1"/>
      <c r="N5" s="1"/>
      <c r="O5" s="1"/>
      <c r="P5" s="1"/>
    </row>
    <row r="6" spans="1:16" ht="12.75">
      <c r="A6" s="140" t="s">
        <v>293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2.75">
      <c r="A7" s="140" t="s">
        <v>307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2.75">
      <c r="A8" s="2"/>
      <c r="B8" s="2"/>
      <c r="C8" s="11" t="s">
        <v>32</v>
      </c>
      <c r="D8" s="23">
        <f>D25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11" t="s">
        <v>33</v>
      </c>
      <c r="D9" s="23">
        <f>H20</f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141" t="s">
        <v>308</v>
      </c>
      <c r="E10" s="141"/>
      <c r="F10" s="141"/>
      <c r="G10" s="141"/>
      <c r="H10" s="141"/>
      <c r="I10" s="2"/>
      <c r="J10" s="2"/>
      <c r="K10" s="2"/>
      <c r="L10" s="2"/>
      <c r="M10" s="2"/>
      <c r="N10" s="2"/>
      <c r="O10" s="2"/>
      <c r="P10" s="2"/>
    </row>
    <row r="11" spans="1:8" ht="12.75">
      <c r="A11" s="128" t="s">
        <v>25</v>
      </c>
      <c r="B11" s="128" t="s">
        <v>26</v>
      </c>
      <c r="C11" s="128" t="s">
        <v>27</v>
      </c>
      <c r="D11" s="128" t="s">
        <v>28</v>
      </c>
      <c r="E11" s="128" t="s">
        <v>29</v>
      </c>
      <c r="F11" s="128"/>
      <c r="G11" s="128"/>
      <c r="H11" s="128" t="s">
        <v>31</v>
      </c>
    </row>
    <row r="12" spans="1:8" ht="36" customHeight="1">
      <c r="A12" s="128"/>
      <c r="B12" s="128"/>
      <c r="C12" s="128"/>
      <c r="D12" s="128"/>
      <c r="E12" s="14" t="s">
        <v>30</v>
      </c>
      <c r="F12" s="3" t="s">
        <v>50</v>
      </c>
      <c r="G12" s="3" t="s">
        <v>51</v>
      </c>
      <c r="H12" s="128"/>
    </row>
    <row r="13" spans="1:8" ht="12.75">
      <c r="A13" s="9">
        <v>1</v>
      </c>
      <c r="B13" s="9">
        <v>1</v>
      </c>
      <c r="C13" s="5" t="s">
        <v>109</v>
      </c>
      <c r="D13" s="10">
        <f>'Demont d'!P30</f>
        <v>0</v>
      </c>
      <c r="E13" s="10">
        <f>'Demont d'!M30</f>
        <v>0</v>
      </c>
      <c r="F13" s="10">
        <f>'Demont d'!N30</f>
        <v>0</v>
      </c>
      <c r="G13" s="10">
        <f>'Demont d'!O30</f>
        <v>0</v>
      </c>
      <c r="H13" s="10">
        <f>'Demont d'!L30</f>
        <v>0</v>
      </c>
    </row>
    <row r="14" spans="1:8" ht="12.75">
      <c r="A14" s="9">
        <v>2</v>
      </c>
      <c r="B14" s="9">
        <v>2</v>
      </c>
      <c r="C14" s="5" t="s">
        <v>120</v>
      </c>
      <c r="D14" s="10">
        <f>'Zemes d'!P23</f>
        <v>0</v>
      </c>
      <c r="E14" s="10">
        <f>'Zemes d'!M23</f>
        <v>0</v>
      </c>
      <c r="F14" s="10">
        <f>'Zemes d'!N23</f>
        <v>0</v>
      </c>
      <c r="G14" s="10">
        <f>'Zemes d'!O23</f>
        <v>0</v>
      </c>
      <c r="H14" s="10">
        <f>'Zemes d'!L23</f>
        <v>0</v>
      </c>
    </row>
    <row r="15" spans="1:8" ht="12.75">
      <c r="A15" s="9">
        <v>3</v>
      </c>
      <c r="B15" s="9">
        <v>3</v>
      </c>
      <c r="C15" s="5" t="s">
        <v>72</v>
      </c>
      <c r="D15" s="10">
        <f>'Caurul mont d'!P125</f>
        <v>0</v>
      </c>
      <c r="E15" s="10">
        <f>'Caurul mont d'!M125</f>
        <v>0</v>
      </c>
      <c r="F15" s="10">
        <f>'Caurul mont d'!N125</f>
        <v>0</v>
      </c>
      <c r="G15" s="10">
        <f>'Caurul mont d'!O125</f>
        <v>0</v>
      </c>
      <c r="H15" s="10">
        <f>'Caurul mont d'!L125</f>
        <v>0</v>
      </c>
    </row>
    <row r="16" spans="1:8" ht="12.75">
      <c r="A16" s="9">
        <v>4</v>
      </c>
      <c r="B16" s="9">
        <v>4</v>
      </c>
      <c r="C16" s="5" t="s">
        <v>71</v>
      </c>
      <c r="D16" s="10">
        <f>'Celtniec d'!P78</f>
        <v>0</v>
      </c>
      <c r="E16" s="10">
        <f>'Celtniec d'!M78</f>
        <v>0</v>
      </c>
      <c r="F16" s="10">
        <f>'Celtniec d'!N78</f>
        <v>0</v>
      </c>
      <c r="G16" s="10">
        <f>'Celtniec d'!O78</f>
        <v>0</v>
      </c>
      <c r="H16" s="10">
        <f>'Celtniec d'!L78</f>
        <v>0</v>
      </c>
    </row>
    <row r="17" spans="1:8" ht="26.25">
      <c r="A17" s="9">
        <v>5</v>
      </c>
      <c r="B17" s="9">
        <v>5</v>
      </c>
      <c r="C17" s="25" t="s">
        <v>98</v>
      </c>
      <c r="D17" s="10">
        <f>Kontrolmēr!P26</f>
        <v>0</v>
      </c>
      <c r="E17" s="10">
        <f>Kontrolmēr!M26</f>
        <v>0</v>
      </c>
      <c r="F17" s="10">
        <f>Kontrolmēr!N26</f>
        <v>0</v>
      </c>
      <c r="G17" s="10">
        <f>Kontrolmēr!O26</f>
        <v>0</v>
      </c>
      <c r="H17" s="10">
        <f>Kontrolmēr!L26</f>
        <v>0</v>
      </c>
    </row>
    <row r="18" spans="1:8" ht="12.75">
      <c r="A18" s="9">
        <v>6</v>
      </c>
      <c r="B18" s="9">
        <v>6</v>
      </c>
      <c r="C18" s="5" t="s">
        <v>124</v>
      </c>
      <c r="D18" s="10">
        <f>'Labiekārt d 2'!P49</f>
        <v>0</v>
      </c>
      <c r="E18" s="10">
        <f>'Labiekārt d 2'!M49</f>
        <v>0</v>
      </c>
      <c r="F18" s="10">
        <f>'Labiekārt d 2'!N49</f>
        <v>0</v>
      </c>
      <c r="G18" s="10">
        <f>'Labiekārt d 2'!O49</f>
        <v>0</v>
      </c>
      <c r="H18" s="10">
        <f>'Labiekārt d 2'!L49</f>
        <v>0</v>
      </c>
    </row>
    <row r="19" spans="1:8" ht="12.75">
      <c r="A19" s="9">
        <v>7</v>
      </c>
      <c r="B19" s="9">
        <v>7</v>
      </c>
      <c r="C19" s="5" t="s">
        <v>127</v>
      </c>
      <c r="D19" s="10">
        <f>'Būvlauk sag d 2'!P32</f>
        <v>0</v>
      </c>
      <c r="E19" s="10">
        <f>'Būvlauk sag d 2'!M32</f>
        <v>0</v>
      </c>
      <c r="F19" s="10">
        <f>'Būvlauk sag d 2'!N32</f>
        <v>0</v>
      </c>
      <c r="G19" s="10">
        <f>'Būvlauk sag d 2'!O32</f>
        <v>0</v>
      </c>
      <c r="H19" s="10">
        <f>'Būvlauk sag d 2'!L32</f>
        <v>0</v>
      </c>
    </row>
    <row r="20" spans="1:8" ht="12.75">
      <c r="A20" s="136" t="s">
        <v>35</v>
      </c>
      <c r="B20" s="136"/>
      <c r="C20" s="136"/>
      <c r="D20" s="19">
        <f>SUM(D13:D19)</f>
        <v>0</v>
      </c>
      <c r="E20" s="19">
        <f>SUM(E13:E19)</f>
        <v>0</v>
      </c>
      <c r="F20" s="19">
        <f>SUM(F13:F19)</f>
        <v>0</v>
      </c>
      <c r="G20" s="19">
        <f>SUM(G13:G19)</f>
        <v>0</v>
      </c>
      <c r="H20" s="19">
        <f>SUM(H13:H19)</f>
        <v>0</v>
      </c>
    </row>
    <row r="21" spans="1:4" ht="12.75">
      <c r="A21" s="137" t="s">
        <v>312</v>
      </c>
      <c r="B21" s="137"/>
      <c r="C21" s="137"/>
      <c r="D21" s="10">
        <f>D20*0.05</f>
        <v>0</v>
      </c>
    </row>
    <row r="22" spans="1:4" ht="12.75">
      <c r="A22" s="138" t="s">
        <v>36</v>
      </c>
      <c r="B22" s="138"/>
      <c r="C22" s="138"/>
      <c r="D22" s="10">
        <f>D21*0.08</f>
        <v>0</v>
      </c>
    </row>
    <row r="23" spans="1:4" ht="12.75">
      <c r="A23" s="137" t="s">
        <v>315</v>
      </c>
      <c r="B23" s="137"/>
      <c r="C23" s="137"/>
      <c r="D23" s="10">
        <f>D20*0.1</f>
        <v>0</v>
      </c>
    </row>
    <row r="24" spans="1:4" ht="12.75">
      <c r="A24" s="137" t="s">
        <v>47</v>
      </c>
      <c r="B24" s="137"/>
      <c r="C24" s="137"/>
      <c r="D24" s="10">
        <f>E20*0.2359</f>
        <v>0</v>
      </c>
    </row>
    <row r="25" spans="1:4" ht="12.75">
      <c r="A25" s="136" t="s">
        <v>37</v>
      </c>
      <c r="B25" s="136"/>
      <c r="C25" s="136"/>
      <c r="D25" s="19">
        <f>D20+D21+D23+D24</f>
        <v>0</v>
      </c>
    </row>
    <row r="26" spans="1:4" ht="12.75">
      <c r="A26" s="83"/>
      <c r="B26" s="83"/>
      <c r="C26" s="83"/>
      <c r="D26" s="84"/>
    </row>
    <row r="28" spans="1:16" ht="15" customHeight="1">
      <c r="A28" s="127" t="s">
        <v>313</v>
      </c>
      <c r="B28" s="127"/>
      <c r="C28" s="127"/>
      <c r="D28" s="127"/>
      <c r="E28" s="127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ht="15.75" customHeight="1">
      <c r="B29" s="135" t="s">
        <v>23</v>
      </c>
      <c r="C29" s="135"/>
      <c r="D29" s="135"/>
      <c r="E29" s="13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 customHeight="1">
      <c r="A31" s="127" t="s">
        <v>314</v>
      </c>
      <c r="B31" s="127"/>
      <c r="C31" s="127"/>
      <c r="D31" s="127"/>
      <c r="E31" s="127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ht="15.75" customHeight="1">
      <c r="B32" s="143" t="s">
        <v>23</v>
      </c>
      <c r="C32" s="143"/>
      <c r="D32" s="143"/>
      <c r="E32" s="14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5" customHeight="1">
      <c r="A33" s="127"/>
      <c r="B33" s="127"/>
      <c r="C33" s="127"/>
      <c r="D33" s="127"/>
      <c r="E33" s="127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</sheetData>
  <sheetProtection/>
  <mergeCells count="25">
    <mergeCell ref="A33:E33"/>
    <mergeCell ref="F1:H1"/>
    <mergeCell ref="A6:P6"/>
    <mergeCell ref="A7:P7"/>
    <mergeCell ref="D10:H10"/>
    <mergeCell ref="A3:H3"/>
    <mergeCell ref="A4:H4"/>
    <mergeCell ref="A5:H5"/>
    <mergeCell ref="B32:E32"/>
    <mergeCell ref="A21:C21"/>
    <mergeCell ref="A22:C22"/>
    <mergeCell ref="A23:C23"/>
    <mergeCell ref="A24:C24"/>
    <mergeCell ref="A25:C25"/>
    <mergeCell ref="A2:H2"/>
    <mergeCell ref="A28:E28"/>
    <mergeCell ref="B29:E29"/>
    <mergeCell ref="A31:E31"/>
    <mergeCell ref="H11:H12"/>
    <mergeCell ref="E11:G11"/>
    <mergeCell ref="A11:A12"/>
    <mergeCell ref="B11:B12"/>
    <mergeCell ref="C11:C12"/>
    <mergeCell ref="D11:D12"/>
    <mergeCell ref="A20:C20"/>
  </mergeCells>
  <printOptions/>
  <pageMargins left="0.7" right="0.48" top="0.31" bottom="0.27" header="0.3" footer="0.3"/>
  <pageSetup horizontalDpi="600" verticalDpi="600" orientation="landscape" paperSize="9" scale="9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="90" zoomScaleNormal="90" zoomScalePageLayoutView="0" workbookViewId="0" topLeftCell="A22">
      <selection activeCell="A39" sqref="A39:P39"/>
    </sheetView>
  </sheetViews>
  <sheetFormatPr defaultColWidth="9.140625" defaultRowHeight="15"/>
  <cols>
    <col min="1" max="1" width="6.140625" style="4" customWidth="1"/>
    <col min="2" max="2" width="5.00390625" style="4" customWidth="1"/>
    <col min="3" max="3" width="41.00390625" style="4" customWidth="1"/>
    <col min="4" max="4" width="10.140625" style="4" customWidth="1"/>
    <col min="5" max="6" width="9.28125" style="4" customWidth="1"/>
    <col min="7" max="7" width="9.140625" style="4" customWidth="1"/>
    <col min="8" max="8" width="6.7109375" style="4" customWidth="1"/>
    <col min="9" max="9" width="7.8515625" style="4" customWidth="1"/>
    <col min="10" max="10" width="7.421875" style="4" customWidth="1"/>
    <col min="11" max="11" width="7.7109375" style="4" customWidth="1"/>
    <col min="12" max="16384" width="9.140625" style="4" customWidth="1"/>
  </cols>
  <sheetData>
    <row r="1" spans="14:16" ht="6" customHeight="1">
      <c r="N1" s="122"/>
      <c r="O1" s="122"/>
      <c r="P1" s="122"/>
    </row>
    <row r="2" spans="1:16" ht="12.75">
      <c r="A2" s="123" t="s">
        <v>110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2.75">
      <c r="A3" s="139" t="s">
        <v>109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5">
      <c r="A4" s="142" t="s">
        <v>16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25.5" customHeight="1">
      <c r="A5" s="122" t="s">
        <v>290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26.25" customHeight="1">
      <c r="A6" s="140" t="s">
        <v>292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2.75">
      <c r="A7" s="140" t="s">
        <v>293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2.75">
      <c r="A8" s="140" t="s">
        <v>307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ht="15" customHeight="1">
      <c r="A9" s="141"/>
      <c r="B9" s="141"/>
      <c r="C9" s="141"/>
      <c r="D9" s="141"/>
      <c r="E9" s="141"/>
      <c r="F9" s="141"/>
      <c r="G9" s="141"/>
      <c r="H9" s="141"/>
      <c r="I9" s="1"/>
      <c r="J9" s="1"/>
      <c r="K9" s="1"/>
      <c r="L9" s="1"/>
      <c r="M9" s="124" t="s">
        <v>18</v>
      </c>
      <c r="N9" s="124"/>
      <c r="O9" s="22">
        <f>O32</f>
        <v>0</v>
      </c>
      <c r="P9" s="1" t="s">
        <v>17</v>
      </c>
    </row>
    <row r="10" spans="1:1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41" t="s">
        <v>308</v>
      </c>
      <c r="M10" s="141"/>
      <c r="N10" s="141"/>
      <c r="O10" s="141"/>
      <c r="P10" s="141"/>
    </row>
    <row r="12" spans="1:16" ht="12.75">
      <c r="A12" s="150" t="s">
        <v>0</v>
      </c>
      <c r="B12" s="150" t="s">
        <v>1</v>
      </c>
      <c r="C12" s="150" t="s">
        <v>2</v>
      </c>
      <c r="D12" s="150" t="s">
        <v>3</v>
      </c>
      <c r="E12" s="150" t="s">
        <v>4</v>
      </c>
      <c r="F12" s="153" t="s">
        <v>5</v>
      </c>
      <c r="G12" s="154"/>
      <c r="H12" s="154"/>
      <c r="I12" s="154"/>
      <c r="J12" s="154"/>
      <c r="K12" s="155"/>
      <c r="L12" s="153" t="s">
        <v>12</v>
      </c>
      <c r="M12" s="154"/>
      <c r="N12" s="154"/>
      <c r="O12" s="154"/>
      <c r="P12" s="155"/>
    </row>
    <row r="13" spans="1:16" ht="52.5">
      <c r="A13" s="151"/>
      <c r="B13" s="151"/>
      <c r="C13" s="151"/>
      <c r="D13" s="151"/>
      <c r="E13" s="15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ht="26.25">
      <c r="A14" s="30">
        <v>1</v>
      </c>
      <c r="B14" s="30"/>
      <c r="C14" s="45" t="s">
        <v>152</v>
      </c>
      <c r="D14" s="46" t="s">
        <v>150</v>
      </c>
      <c r="E14" s="28">
        <v>91.18</v>
      </c>
      <c r="F14" s="31"/>
      <c r="G14" s="35"/>
      <c r="H14" s="10"/>
      <c r="I14" s="9"/>
      <c r="J14" s="10"/>
      <c r="K14" s="10"/>
      <c r="L14" s="10"/>
      <c r="M14" s="10"/>
      <c r="N14" s="10"/>
      <c r="O14" s="10"/>
      <c r="P14" s="10"/>
    </row>
    <row r="15" spans="1:16" ht="26.25">
      <c r="A15" s="30">
        <v>2</v>
      </c>
      <c r="B15" s="30"/>
      <c r="C15" s="45" t="s">
        <v>151</v>
      </c>
      <c r="D15" s="46" t="s">
        <v>150</v>
      </c>
      <c r="E15" s="28">
        <v>233.59</v>
      </c>
      <c r="F15" s="3"/>
      <c r="G15" s="35"/>
      <c r="H15" s="10"/>
      <c r="I15" s="9"/>
      <c r="J15" s="10"/>
      <c r="K15" s="10"/>
      <c r="L15" s="10"/>
      <c r="M15" s="10"/>
      <c r="N15" s="10"/>
      <c r="O15" s="10"/>
      <c r="P15" s="10"/>
    </row>
    <row r="16" spans="1:16" ht="12.75">
      <c r="A16" s="30">
        <v>3</v>
      </c>
      <c r="B16" s="30"/>
      <c r="C16" s="5" t="s">
        <v>153</v>
      </c>
      <c r="D16" s="30" t="s">
        <v>82</v>
      </c>
      <c r="E16" s="28">
        <v>25.7</v>
      </c>
      <c r="F16" s="31"/>
      <c r="G16" s="35"/>
      <c r="H16" s="10"/>
      <c r="I16" s="32"/>
      <c r="J16" s="10"/>
      <c r="K16" s="10"/>
      <c r="L16" s="10"/>
      <c r="M16" s="10"/>
      <c r="N16" s="10"/>
      <c r="O16" s="10"/>
      <c r="P16" s="10"/>
    </row>
    <row r="17" spans="1:16" ht="12.75">
      <c r="A17" s="30">
        <v>4</v>
      </c>
      <c r="B17" s="30"/>
      <c r="C17" s="5" t="s">
        <v>199</v>
      </c>
      <c r="D17" s="9" t="s">
        <v>52</v>
      </c>
      <c r="E17" s="10">
        <v>13</v>
      </c>
      <c r="F17" s="10"/>
      <c r="G17" s="35"/>
      <c r="H17" s="10"/>
      <c r="I17" s="9"/>
      <c r="J17" s="10"/>
      <c r="K17" s="10"/>
      <c r="L17" s="10"/>
      <c r="M17" s="10"/>
      <c r="N17" s="10"/>
      <c r="O17" s="10"/>
      <c r="P17" s="10"/>
    </row>
    <row r="18" spans="1:16" ht="12.75">
      <c r="A18" s="30">
        <v>5</v>
      </c>
      <c r="B18" s="30"/>
      <c r="C18" s="5" t="s">
        <v>200</v>
      </c>
      <c r="D18" s="9" t="s">
        <v>52</v>
      </c>
      <c r="E18" s="28">
        <v>142</v>
      </c>
      <c r="F18" s="3"/>
      <c r="G18" s="35"/>
      <c r="H18" s="10"/>
      <c r="I18" s="32"/>
      <c r="J18" s="10"/>
      <c r="K18" s="10"/>
      <c r="L18" s="10"/>
      <c r="M18" s="10"/>
      <c r="N18" s="10"/>
      <c r="O18" s="10"/>
      <c r="P18" s="10"/>
    </row>
    <row r="19" spans="1:16" ht="12.75">
      <c r="A19" s="30">
        <v>6</v>
      </c>
      <c r="B19" s="30"/>
      <c r="C19" s="5" t="s">
        <v>201</v>
      </c>
      <c r="D19" s="9" t="s">
        <v>52</v>
      </c>
      <c r="E19" s="28">
        <v>30</v>
      </c>
      <c r="F19" s="3"/>
      <c r="G19" s="35"/>
      <c r="H19" s="10"/>
      <c r="I19" s="32"/>
      <c r="J19" s="10"/>
      <c r="K19" s="10"/>
      <c r="L19" s="10"/>
      <c r="M19" s="10"/>
      <c r="N19" s="10"/>
      <c r="O19" s="10"/>
      <c r="P19" s="10"/>
    </row>
    <row r="20" spans="1:16" ht="12.75">
      <c r="A20" s="30">
        <v>7</v>
      </c>
      <c r="B20" s="5"/>
      <c r="C20" s="5" t="s">
        <v>288</v>
      </c>
      <c r="D20" s="9" t="s">
        <v>52</v>
      </c>
      <c r="E20" s="10">
        <v>90</v>
      </c>
      <c r="F20" s="9"/>
      <c r="G20" s="35"/>
      <c r="H20" s="10"/>
      <c r="I20" s="5"/>
      <c r="J20" s="10"/>
      <c r="K20" s="10"/>
      <c r="L20" s="10"/>
      <c r="M20" s="10"/>
      <c r="N20" s="10"/>
      <c r="O20" s="10"/>
      <c r="P20" s="10"/>
    </row>
    <row r="21" spans="1:16" ht="12.75">
      <c r="A21" s="30">
        <v>8</v>
      </c>
      <c r="B21" s="5"/>
      <c r="C21" s="5" t="s">
        <v>107</v>
      </c>
      <c r="D21" s="9" t="s">
        <v>55</v>
      </c>
      <c r="E21" s="10">
        <v>4</v>
      </c>
      <c r="F21" s="10"/>
      <c r="G21" s="35"/>
      <c r="H21" s="10"/>
      <c r="I21" s="9"/>
      <c r="J21" s="10"/>
      <c r="K21" s="10"/>
      <c r="L21" s="10"/>
      <c r="M21" s="10"/>
      <c r="N21" s="10"/>
      <c r="O21" s="10"/>
      <c r="P21" s="10"/>
    </row>
    <row r="22" spans="1:16" ht="12.75">
      <c r="A22" s="30">
        <v>9</v>
      </c>
      <c r="B22" s="5"/>
      <c r="C22" s="25" t="s">
        <v>111</v>
      </c>
      <c r="D22" s="9" t="s">
        <v>55</v>
      </c>
      <c r="E22" s="10">
        <v>2</v>
      </c>
      <c r="F22" s="10"/>
      <c r="G22" s="35"/>
      <c r="H22" s="10"/>
      <c r="I22" s="9"/>
      <c r="J22" s="10"/>
      <c r="K22" s="10"/>
      <c r="L22" s="10"/>
      <c r="M22" s="10"/>
      <c r="N22" s="10"/>
      <c r="O22" s="10"/>
      <c r="P22" s="10"/>
    </row>
    <row r="23" spans="1:16" ht="12.75">
      <c r="A23" s="30">
        <v>10</v>
      </c>
      <c r="B23" s="5"/>
      <c r="C23" s="5" t="s">
        <v>108</v>
      </c>
      <c r="D23" s="9" t="s">
        <v>52</v>
      </c>
      <c r="E23" s="10">
        <v>25</v>
      </c>
      <c r="F23" s="9"/>
      <c r="G23" s="35"/>
      <c r="H23" s="10"/>
      <c r="I23" s="9"/>
      <c r="J23" s="9"/>
      <c r="K23" s="10"/>
      <c r="L23" s="10"/>
      <c r="M23" s="10"/>
      <c r="N23" s="10"/>
      <c r="O23" s="10"/>
      <c r="P23" s="10"/>
    </row>
    <row r="24" spans="1:16" ht="39">
      <c r="A24" s="30">
        <v>11</v>
      </c>
      <c r="B24" s="5"/>
      <c r="C24" s="25" t="s">
        <v>112</v>
      </c>
      <c r="D24" s="9" t="s">
        <v>52</v>
      </c>
      <c r="E24" s="10">
        <v>26</v>
      </c>
      <c r="F24" s="10"/>
      <c r="G24" s="35"/>
      <c r="H24" s="10"/>
      <c r="I24" s="9"/>
      <c r="J24" s="10"/>
      <c r="K24" s="10"/>
      <c r="L24" s="10"/>
      <c r="M24" s="10"/>
      <c r="N24" s="10"/>
      <c r="O24" s="10"/>
      <c r="P24" s="10"/>
    </row>
    <row r="25" spans="1:16" ht="39">
      <c r="A25" s="30">
        <v>12</v>
      </c>
      <c r="B25" s="5"/>
      <c r="C25" s="25" t="s">
        <v>113</v>
      </c>
      <c r="D25" s="9" t="s">
        <v>52</v>
      </c>
      <c r="E25" s="10">
        <v>580</v>
      </c>
      <c r="F25" s="10"/>
      <c r="G25" s="35"/>
      <c r="H25" s="10"/>
      <c r="I25" s="9"/>
      <c r="J25" s="10"/>
      <c r="K25" s="10"/>
      <c r="L25" s="10"/>
      <c r="M25" s="10"/>
      <c r="N25" s="10"/>
      <c r="O25" s="10"/>
      <c r="P25" s="10"/>
    </row>
    <row r="26" spans="1:16" ht="12.75">
      <c r="A26" s="30">
        <v>13</v>
      </c>
      <c r="B26" s="5"/>
      <c r="C26" s="25" t="s">
        <v>287</v>
      </c>
      <c r="D26" s="9" t="s">
        <v>55</v>
      </c>
      <c r="E26" s="10">
        <v>1</v>
      </c>
      <c r="F26" s="10"/>
      <c r="G26" s="35"/>
      <c r="H26" s="10"/>
      <c r="I26" s="9"/>
      <c r="J26" s="10"/>
      <c r="K26" s="10"/>
      <c r="L26" s="10"/>
      <c r="M26" s="10"/>
      <c r="N26" s="10"/>
      <c r="O26" s="10"/>
      <c r="P26" s="10"/>
    </row>
    <row r="27" spans="1:16" ht="26.25">
      <c r="A27" s="30">
        <v>14</v>
      </c>
      <c r="B27" s="5"/>
      <c r="C27" s="25" t="s">
        <v>154</v>
      </c>
      <c r="D27" s="9" t="s">
        <v>82</v>
      </c>
      <c r="E27" s="10">
        <v>267</v>
      </c>
      <c r="F27" s="10"/>
      <c r="G27" s="35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2.75">
      <c r="A28" s="5"/>
      <c r="B28" s="5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9">
        <f>SUM(L14:L27)</f>
        <v>0</v>
      </c>
      <c r="M28" s="19">
        <f>SUM(M14:M27)</f>
        <v>0</v>
      </c>
      <c r="N28" s="19">
        <f>SUM(N14:N27)</f>
        <v>0</v>
      </c>
      <c r="O28" s="19">
        <f>SUM(O14:O27)</f>
        <v>0</v>
      </c>
      <c r="P28" s="19">
        <f>SUM(P14:P27)</f>
        <v>0</v>
      </c>
    </row>
    <row r="29" spans="1:16" ht="12.75">
      <c r="A29" s="5"/>
      <c r="B29" s="5"/>
      <c r="C29" s="156" t="s">
        <v>49</v>
      </c>
      <c r="D29" s="157"/>
      <c r="E29" s="157"/>
      <c r="F29" s="157"/>
      <c r="G29" s="157"/>
      <c r="H29" s="157"/>
      <c r="I29" s="157"/>
      <c r="J29" s="157"/>
      <c r="K29" s="158"/>
      <c r="L29" s="9"/>
      <c r="M29" s="9"/>
      <c r="N29" s="10">
        <f>N28*0.03</f>
        <v>0</v>
      </c>
      <c r="O29" s="9"/>
      <c r="P29" s="10">
        <f>N29</f>
        <v>0</v>
      </c>
    </row>
    <row r="30" spans="1:16" ht="12.75">
      <c r="A30" s="5"/>
      <c r="B30" s="5"/>
      <c r="C30" s="144" t="s">
        <v>20</v>
      </c>
      <c r="D30" s="145"/>
      <c r="E30" s="145"/>
      <c r="F30" s="145"/>
      <c r="G30" s="145"/>
      <c r="H30" s="145"/>
      <c r="I30" s="145"/>
      <c r="J30" s="145"/>
      <c r="K30" s="146"/>
      <c r="L30" s="20">
        <f>SUM(L28:L29)</f>
        <v>0</v>
      </c>
      <c r="M30" s="20">
        <f>SUM(M28:M29)</f>
        <v>0</v>
      </c>
      <c r="N30" s="20">
        <f>SUM(N28:N29)</f>
        <v>0</v>
      </c>
      <c r="O30" s="20">
        <f>SUM(O28:O29)</f>
        <v>0</v>
      </c>
      <c r="P30" s="20">
        <f>SUM(P28:P29)</f>
        <v>0</v>
      </c>
    </row>
    <row r="32" spans="14:16" ht="12.75">
      <c r="N32" s="21" t="s">
        <v>21</v>
      </c>
      <c r="O32" s="147">
        <f>P30</f>
        <v>0</v>
      </c>
      <c r="P32" s="148"/>
    </row>
    <row r="34" spans="1:16" ht="12.75">
      <c r="A34" s="149" t="s">
        <v>22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</row>
    <row r="36" spans="1:16" ht="15" customHeight="1">
      <c r="A36" s="99" t="s">
        <v>309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2:16" ht="15.75" customHeight="1">
      <c r="B37" s="143" t="s">
        <v>23</v>
      </c>
      <c r="C37" s="143"/>
      <c r="D37" s="143"/>
      <c r="E37" s="14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1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2.7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</row>
    <row r="40" spans="1:16" ht="15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1:16" ht="12.7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</row>
    <row r="42" spans="1:2" ht="12.75">
      <c r="A42" s="1"/>
      <c r="B42" s="1"/>
    </row>
  </sheetData>
  <sheetProtection/>
  <mergeCells count="26">
    <mergeCell ref="N1:P1"/>
    <mergeCell ref="A9:H9"/>
    <mergeCell ref="M9:N9"/>
    <mergeCell ref="L10:P10"/>
    <mergeCell ref="A8:P8"/>
    <mergeCell ref="A4:P4"/>
    <mergeCell ref="A3:P3"/>
    <mergeCell ref="A5:P5"/>
    <mergeCell ref="A6:P6"/>
    <mergeCell ref="A7:P7"/>
    <mergeCell ref="E12:E13"/>
    <mergeCell ref="A40:P40"/>
    <mergeCell ref="A2:P2"/>
    <mergeCell ref="F12:K12"/>
    <mergeCell ref="L12:P12"/>
    <mergeCell ref="A12:A13"/>
    <mergeCell ref="B12:B13"/>
    <mergeCell ref="C12:C13"/>
    <mergeCell ref="D12:D13"/>
    <mergeCell ref="C29:K29"/>
    <mergeCell ref="C30:K30"/>
    <mergeCell ref="O32:P32"/>
    <mergeCell ref="A34:P34"/>
    <mergeCell ref="A41:P41"/>
    <mergeCell ref="B37:E37"/>
    <mergeCell ref="A39:P39"/>
  </mergeCells>
  <printOptions/>
  <pageMargins left="0.29" right="0.14" top="0.42" bottom="0.3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5.7109375" style="4" customWidth="1"/>
    <col min="2" max="2" width="5.8515625" style="4" customWidth="1"/>
    <col min="3" max="3" width="31.7109375" style="4" customWidth="1"/>
    <col min="4" max="4" width="9.8515625" style="4" customWidth="1"/>
    <col min="5" max="5" width="9.421875" style="4" customWidth="1"/>
    <col min="6" max="6" width="8.7109375" style="4" customWidth="1"/>
    <col min="7" max="16384" width="9.140625" style="4" customWidth="1"/>
  </cols>
  <sheetData>
    <row r="1" spans="14:16" ht="12.75" customHeight="1">
      <c r="N1" s="122"/>
      <c r="O1" s="122"/>
      <c r="P1" s="122"/>
    </row>
    <row r="2" spans="1:16" ht="12.75">
      <c r="A2" s="123" t="s">
        <v>121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2.75">
      <c r="A3" s="139" t="s">
        <v>120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5">
      <c r="A4" s="142" t="s">
        <v>16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25.5" customHeight="1">
      <c r="A5" s="122" t="s">
        <v>290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2.75">
      <c r="A6" s="140" t="s">
        <v>292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2.75">
      <c r="A7" s="140" t="s">
        <v>293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2.75">
      <c r="A8" s="140" t="s">
        <v>307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ht="15" customHeight="1">
      <c r="A9" s="141"/>
      <c r="B9" s="141"/>
      <c r="C9" s="141"/>
      <c r="D9" s="141"/>
      <c r="E9" s="141"/>
      <c r="F9" s="141"/>
      <c r="G9" s="141"/>
      <c r="H9" s="141"/>
      <c r="I9" s="1"/>
      <c r="J9" s="1"/>
      <c r="K9" s="1"/>
      <c r="L9" s="1"/>
      <c r="M9" s="124" t="s">
        <v>18</v>
      </c>
      <c r="N9" s="124"/>
      <c r="O9" s="22">
        <f>O25</f>
        <v>0</v>
      </c>
      <c r="P9" s="1" t="s">
        <v>17</v>
      </c>
    </row>
    <row r="10" spans="1:1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41" t="s">
        <v>308</v>
      </c>
      <c r="M10" s="141"/>
      <c r="N10" s="141"/>
      <c r="O10" s="141"/>
      <c r="P10" s="141"/>
    </row>
    <row r="12" spans="1:16" ht="12.75">
      <c r="A12" s="150" t="s">
        <v>0</v>
      </c>
      <c r="B12" s="150" t="s">
        <v>1</v>
      </c>
      <c r="C12" s="150" t="s">
        <v>2</v>
      </c>
      <c r="D12" s="150" t="s">
        <v>3</v>
      </c>
      <c r="E12" s="150" t="s">
        <v>4</v>
      </c>
      <c r="F12" s="153" t="s">
        <v>5</v>
      </c>
      <c r="G12" s="154"/>
      <c r="H12" s="154"/>
      <c r="I12" s="154"/>
      <c r="J12" s="154"/>
      <c r="K12" s="155"/>
      <c r="L12" s="153" t="s">
        <v>12</v>
      </c>
      <c r="M12" s="154"/>
      <c r="N12" s="154"/>
      <c r="O12" s="154"/>
      <c r="P12" s="155"/>
    </row>
    <row r="13" spans="1:16" ht="52.5">
      <c r="A13" s="151"/>
      <c r="B13" s="151"/>
      <c r="C13" s="151"/>
      <c r="D13" s="151"/>
      <c r="E13" s="15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ht="26.25">
      <c r="A14" s="9">
        <v>1</v>
      </c>
      <c r="B14" s="5"/>
      <c r="C14" s="25" t="s">
        <v>122</v>
      </c>
      <c r="D14" s="9" t="s">
        <v>82</v>
      </c>
      <c r="E14" s="10">
        <v>737</v>
      </c>
      <c r="F14" s="9"/>
      <c r="G14" s="35"/>
      <c r="H14" s="10"/>
      <c r="I14" s="9"/>
      <c r="J14" s="10"/>
      <c r="K14" s="10"/>
      <c r="L14" s="10"/>
      <c r="M14" s="10"/>
      <c r="N14" s="10"/>
      <c r="O14" s="10"/>
      <c r="P14" s="10"/>
    </row>
    <row r="15" spans="1:16" ht="26.25">
      <c r="A15" s="9">
        <v>2</v>
      </c>
      <c r="B15" s="5"/>
      <c r="C15" s="25" t="s">
        <v>114</v>
      </c>
      <c r="D15" s="9" t="s">
        <v>82</v>
      </c>
      <c r="E15" s="10">
        <v>126</v>
      </c>
      <c r="F15" s="10"/>
      <c r="G15" s="35"/>
      <c r="H15" s="10"/>
      <c r="I15" s="9"/>
      <c r="J15" s="10"/>
      <c r="K15" s="10"/>
      <c r="L15" s="10"/>
      <c r="M15" s="10"/>
      <c r="N15" s="10"/>
      <c r="O15" s="10"/>
      <c r="P15" s="10"/>
    </row>
    <row r="16" spans="1:16" ht="26.25">
      <c r="A16" s="9">
        <v>3</v>
      </c>
      <c r="B16" s="5"/>
      <c r="C16" s="25" t="s">
        <v>115</v>
      </c>
      <c r="D16" s="9" t="s">
        <v>82</v>
      </c>
      <c r="E16" s="10">
        <v>66</v>
      </c>
      <c r="F16" s="10"/>
      <c r="G16" s="35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52.5">
      <c r="A17" s="9">
        <v>4</v>
      </c>
      <c r="B17" s="5"/>
      <c r="C17" s="25" t="s">
        <v>123</v>
      </c>
      <c r="D17" s="9" t="s">
        <v>82</v>
      </c>
      <c r="E17" s="10">
        <v>202</v>
      </c>
      <c r="F17" s="10"/>
      <c r="G17" s="35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6.25">
      <c r="A18" s="9">
        <v>5</v>
      </c>
      <c r="B18" s="5"/>
      <c r="C18" s="25" t="s">
        <v>205</v>
      </c>
      <c r="D18" s="9" t="s">
        <v>82</v>
      </c>
      <c r="E18" s="10">
        <v>1077</v>
      </c>
      <c r="F18" s="10"/>
      <c r="G18" s="35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2.75">
      <c r="A19" s="9">
        <v>6</v>
      </c>
      <c r="B19" s="5"/>
      <c r="C19" s="25" t="s">
        <v>116</v>
      </c>
      <c r="D19" s="9" t="s">
        <v>55</v>
      </c>
      <c r="E19" s="10">
        <v>16</v>
      </c>
      <c r="F19" s="10"/>
      <c r="G19" s="35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>
      <c r="A20" s="9"/>
      <c r="B20" s="5"/>
      <c r="C20" s="25"/>
      <c r="D20" s="9"/>
      <c r="E20" s="9"/>
      <c r="F20" s="9"/>
      <c r="G20" s="10"/>
      <c r="H20" s="10"/>
      <c r="I20" s="9"/>
      <c r="J20" s="9"/>
      <c r="K20" s="10"/>
      <c r="L20" s="10"/>
      <c r="M20" s="10"/>
      <c r="N20" s="10"/>
      <c r="O20" s="10"/>
      <c r="P20" s="10"/>
    </row>
    <row r="21" spans="1:16" ht="12.75">
      <c r="A21" s="5"/>
      <c r="B21" s="5"/>
      <c r="C21" s="17" t="s">
        <v>19</v>
      </c>
      <c r="D21" s="18"/>
      <c r="E21" s="18"/>
      <c r="F21" s="18"/>
      <c r="G21" s="18"/>
      <c r="H21" s="18"/>
      <c r="I21" s="18"/>
      <c r="J21" s="18"/>
      <c r="K21" s="18"/>
      <c r="L21" s="19">
        <f>SUM(L14:L20)</f>
        <v>0</v>
      </c>
      <c r="M21" s="19">
        <f>SUM(M14:M20)</f>
        <v>0</v>
      </c>
      <c r="N21" s="19">
        <f>SUM(N14:N20)</f>
        <v>0</v>
      </c>
      <c r="O21" s="19">
        <f>SUM(O14:O20)</f>
        <v>0</v>
      </c>
      <c r="P21" s="19">
        <f>SUM(P14:P20)</f>
        <v>0</v>
      </c>
    </row>
    <row r="22" spans="1:16" ht="12.75">
      <c r="A22" s="5"/>
      <c r="B22" s="5"/>
      <c r="C22" s="156" t="s">
        <v>49</v>
      </c>
      <c r="D22" s="157"/>
      <c r="E22" s="157"/>
      <c r="F22" s="157"/>
      <c r="G22" s="157"/>
      <c r="H22" s="157"/>
      <c r="I22" s="157"/>
      <c r="J22" s="157"/>
      <c r="K22" s="158"/>
      <c r="L22" s="9"/>
      <c r="M22" s="9"/>
      <c r="N22" s="10">
        <f>N21*0.03</f>
        <v>0</v>
      </c>
      <c r="O22" s="9"/>
      <c r="P22" s="10">
        <f>N22</f>
        <v>0</v>
      </c>
    </row>
    <row r="23" spans="1:16" ht="12.75">
      <c r="A23" s="5"/>
      <c r="B23" s="5"/>
      <c r="C23" s="144" t="s">
        <v>20</v>
      </c>
      <c r="D23" s="145"/>
      <c r="E23" s="145"/>
      <c r="F23" s="145"/>
      <c r="G23" s="145"/>
      <c r="H23" s="145"/>
      <c r="I23" s="145"/>
      <c r="J23" s="145"/>
      <c r="K23" s="146"/>
      <c r="L23" s="20">
        <f>SUM(L21:L22)</f>
        <v>0</v>
      </c>
      <c r="M23" s="20">
        <f>SUM(M21:M22)</f>
        <v>0</v>
      </c>
      <c r="N23" s="20">
        <f>SUM(N21:N22)</f>
        <v>0</v>
      </c>
      <c r="O23" s="20">
        <f>SUM(O21:O22)</f>
        <v>0</v>
      </c>
      <c r="P23" s="20">
        <f>SUM(P21:P22)</f>
        <v>0</v>
      </c>
    </row>
    <row r="25" spans="14:16" ht="12.75">
      <c r="N25" s="21" t="s">
        <v>21</v>
      </c>
      <c r="O25" s="147">
        <f>P23</f>
        <v>0</v>
      </c>
      <c r="P25" s="148"/>
    </row>
    <row r="27" spans="1:16" ht="12.75">
      <c r="A27" s="149" t="s">
        <v>22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</row>
    <row r="29" spans="1:16" ht="15" customHeight="1">
      <c r="A29" s="159" t="s">
        <v>309</v>
      </c>
      <c r="B29" s="159"/>
      <c r="C29" s="159"/>
      <c r="D29" s="159"/>
      <c r="E29" s="159"/>
      <c r="F29" s="159"/>
      <c r="G29" s="159"/>
      <c r="H29" s="12"/>
      <c r="I29" s="12"/>
      <c r="J29" s="12"/>
      <c r="K29" s="12"/>
      <c r="L29" s="12"/>
      <c r="M29" s="12"/>
      <c r="N29" s="12"/>
      <c r="O29" s="12"/>
      <c r="P29" s="12"/>
    </row>
    <row r="30" spans="2:16" ht="15.75" customHeight="1">
      <c r="B30" s="143" t="s">
        <v>23</v>
      </c>
      <c r="C30" s="143"/>
      <c r="D30" s="143"/>
      <c r="E30" s="14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5">
      <c r="A31" s="6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2.7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1:16" ht="1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</row>
    <row r="34" spans="1:16" ht="12.7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</row>
    <row r="35" spans="1:2" ht="12.75">
      <c r="A35" s="1"/>
      <c r="B35" s="1"/>
    </row>
  </sheetData>
  <sheetProtection/>
  <mergeCells count="27">
    <mergeCell ref="A5:P5"/>
    <mergeCell ref="A7:P7"/>
    <mergeCell ref="N1:P1"/>
    <mergeCell ref="A2:P2"/>
    <mergeCell ref="A3:P3"/>
    <mergeCell ref="A4:P4"/>
    <mergeCell ref="A6:P6"/>
    <mergeCell ref="C22:K22"/>
    <mergeCell ref="A8:P8"/>
    <mergeCell ref="A9:H9"/>
    <mergeCell ref="M9:N9"/>
    <mergeCell ref="E12:E13"/>
    <mergeCell ref="D12:D13"/>
    <mergeCell ref="L10:P10"/>
    <mergeCell ref="A12:A13"/>
    <mergeCell ref="B12:B13"/>
    <mergeCell ref="C12:C13"/>
    <mergeCell ref="F12:K12"/>
    <mergeCell ref="L12:P12"/>
    <mergeCell ref="A34:P34"/>
    <mergeCell ref="B30:E30"/>
    <mergeCell ref="A29:G29"/>
    <mergeCell ref="C23:K23"/>
    <mergeCell ref="O25:P25"/>
    <mergeCell ref="A32:P32"/>
    <mergeCell ref="A27:P27"/>
    <mergeCell ref="A33:P33"/>
  </mergeCells>
  <printOptions/>
  <pageMargins left="0.29" right="0.32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1"/>
  <sheetViews>
    <sheetView zoomScale="90" zoomScaleNormal="90" zoomScalePageLayoutView="0" workbookViewId="0" topLeftCell="A1">
      <selection activeCell="P144" sqref="P144"/>
    </sheetView>
  </sheetViews>
  <sheetFormatPr defaultColWidth="9.140625" defaultRowHeight="15"/>
  <cols>
    <col min="1" max="1" width="4.421875" style="4" customWidth="1"/>
    <col min="2" max="2" width="4.7109375" style="4" customWidth="1"/>
    <col min="3" max="3" width="47.00390625" style="4" customWidth="1"/>
    <col min="4" max="4" width="8.7109375" style="4" customWidth="1"/>
    <col min="5" max="5" width="9.00390625" style="4" customWidth="1"/>
    <col min="6" max="6" width="8.7109375" style="4" customWidth="1"/>
    <col min="7" max="7" width="8.421875" style="4" customWidth="1"/>
    <col min="8" max="8" width="6.7109375" style="4" customWidth="1"/>
    <col min="9" max="9" width="7.28125" style="4" customWidth="1"/>
    <col min="10" max="10" width="8.28125" style="4" customWidth="1"/>
    <col min="11" max="11" width="7.140625" style="4" customWidth="1"/>
    <col min="12" max="12" width="9.28125" style="4" customWidth="1"/>
    <col min="13" max="13" width="9.28125" style="4" bestFit="1" customWidth="1"/>
    <col min="14" max="15" width="8.8515625" style="4" customWidth="1"/>
    <col min="16" max="16" width="9.28125" style="4" bestFit="1" customWidth="1"/>
    <col min="17" max="16384" width="9.140625" style="4" customWidth="1"/>
  </cols>
  <sheetData>
    <row r="1" spans="14:16" ht="12.75" customHeight="1">
      <c r="N1" s="122"/>
      <c r="O1" s="122"/>
      <c r="P1" s="122"/>
    </row>
    <row r="2" spans="1:16" ht="12.75">
      <c r="A2" s="123" t="s">
        <v>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2.75">
      <c r="A3" s="139" t="s">
        <v>72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5">
      <c r="A4" s="142" t="s">
        <v>16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25.5" customHeight="1">
      <c r="A5" s="122" t="s">
        <v>290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2.75">
      <c r="A6" s="140" t="s">
        <v>292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2.75">
      <c r="A7" s="140" t="s">
        <v>293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2.75">
      <c r="A8" s="140" t="s">
        <v>291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ht="15" customHeight="1">
      <c r="A9" s="141" t="s">
        <v>68</v>
      </c>
      <c r="B9" s="141"/>
      <c r="C9" s="141"/>
      <c r="D9" s="141"/>
      <c r="E9" s="141"/>
      <c r="F9" s="141"/>
      <c r="G9" s="141"/>
      <c r="H9" s="141"/>
      <c r="I9" s="1"/>
      <c r="J9" s="1"/>
      <c r="K9" s="1"/>
      <c r="L9" s="1"/>
      <c r="M9" s="124" t="s">
        <v>18</v>
      </c>
      <c r="N9" s="124"/>
      <c r="O9" s="22">
        <f>P125</f>
        <v>0</v>
      </c>
      <c r="P9" s="1" t="s">
        <v>17</v>
      </c>
    </row>
    <row r="10" spans="1:1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41" t="s">
        <v>308</v>
      </c>
      <c r="M10" s="141"/>
      <c r="N10" s="141"/>
      <c r="O10" s="141"/>
      <c r="P10" s="141"/>
    </row>
    <row r="12" spans="1:16" ht="12.75">
      <c r="A12" s="150" t="s">
        <v>0</v>
      </c>
      <c r="B12" s="150" t="s">
        <v>1</v>
      </c>
      <c r="C12" s="150" t="s">
        <v>2</v>
      </c>
      <c r="D12" s="150" t="s">
        <v>3</v>
      </c>
      <c r="E12" s="150" t="s">
        <v>4</v>
      </c>
      <c r="F12" s="153" t="s">
        <v>5</v>
      </c>
      <c r="G12" s="154"/>
      <c r="H12" s="154"/>
      <c r="I12" s="154"/>
      <c r="J12" s="154"/>
      <c r="K12" s="155"/>
      <c r="L12" s="153" t="s">
        <v>12</v>
      </c>
      <c r="M12" s="154"/>
      <c r="N12" s="154"/>
      <c r="O12" s="154"/>
      <c r="P12" s="155"/>
    </row>
    <row r="13" spans="1:16" ht="52.5">
      <c r="A13" s="151"/>
      <c r="B13" s="151"/>
      <c r="C13" s="151"/>
      <c r="D13" s="151"/>
      <c r="E13" s="15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ht="26.25">
      <c r="A14" s="30">
        <v>1</v>
      </c>
      <c r="B14" s="30"/>
      <c r="C14" s="25" t="s">
        <v>155</v>
      </c>
      <c r="D14" s="30" t="s">
        <v>52</v>
      </c>
      <c r="E14" s="28">
        <v>372</v>
      </c>
      <c r="F14" s="31"/>
      <c r="G14" s="35"/>
      <c r="H14" s="10"/>
      <c r="I14" s="100"/>
      <c r="J14" s="10"/>
      <c r="K14" s="10"/>
      <c r="L14" s="10"/>
      <c r="M14" s="10"/>
      <c r="N14" s="10"/>
      <c r="O14" s="10"/>
      <c r="P14" s="10"/>
    </row>
    <row r="15" spans="1:16" ht="26.25">
      <c r="A15" s="30">
        <v>2</v>
      </c>
      <c r="B15" s="5"/>
      <c r="C15" s="25" t="s">
        <v>53</v>
      </c>
      <c r="D15" s="9" t="s">
        <v>52</v>
      </c>
      <c r="E15" s="10">
        <v>48</v>
      </c>
      <c r="F15" s="10"/>
      <c r="G15" s="35"/>
      <c r="H15" s="10"/>
      <c r="I15" s="100"/>
      <c r="J15" s="10"/>
      <c r="K15" s="10"/>
      <c r="L15" s="10"/>
      <c r="M15" s="10"/>
      <c r="N15" s="10"/>
      <c r="O15" s="10"/>
      <c r="P15" s="10"/>
    </row>
    <row r="16" spans="1:16" ht="26.25">
      <c r="A16" s="30">
        <v>3</v>
      </c>
      <c r="B16" s="5"/>
      <c r="C16" s="25" t="s">
        <v>54</v>
      </c>
      <c r="D16" s="9" t="s">
        <v>52</v>
      </c>
      <c r="E16" s="10">
        <v>20</v>
      </c>
      <c r="F16" s="10"/>
      <c r="G16" s="35"/>
      <c r="H16" s="10"/>
      <c r="I16" s="100"/>
      <c r="J16" s="10"/>
      <c r="K16" s="10"/>
      <c r="L16" s="10"/>
      <c r="M16" s="10"/>
      <c r="N16" s="10"/>
      <c r="O16" s="10"/>
      <c r="P16" s="10"/>
    </row>
    <row r="17" spans="1:16" ht="26.25">
      <c r="A17" s="30">
        <v>4</v>
      </c>
      <c r="B17" s="5"/>
      <c r="C17" s="25" t="s">
        <v>156</v>
      </c>
      <c r="D17" s="9" t="s">
        <v>55</v>
      </c>
      <c r="E17" s="10">
        <v>2</v>
      </c>
      <c r="F17" s="10"/>
      <c r="G17" s="35"/>
      <c r="H17" s="10"/>
      <c r="I17" s="100"/>
      <c r="J17" s="10"/>
      <c r="K17" s="10"/>
      <c r="L17" s="10"/>
      <c r="M17" s="10"/>
      <c r="N17" s="10"/>
      <c r="O17" s="10"/>
      <c r="P17" s="10"/>
    </row>
    <row r="18" spans="1:16" ht="26.25">
      <c r="A18" s="30">
        <v>5</v>
      </c>
      <c r="B18" s="5"/>
      <c r="C18" s="25" t="s">
        <v>157</v>
      </c>
      <c r="D18" s="9" t="s">
        <v>55</v>
      </c>
      <c r="E18" s="10">
        <v>1</v>
      </c>
      <c r="F18" s="10"/>
      <c r="G18" s="35"/>
      <c r="H18" s="10"/>
      <c r="I18" s="100"/>
      <c r="J18" s="10"/>
      <c r="K18" s="10"/>
      <c r="L18" s="10"/>
      <c r="M18" s="10"/>
      <c r="N18" s="10"/>
      <c r="O18" s="10"/>
      <c r="P18" s="10"/>
    </row>
    <row r="19" spans="1:16" ht="26.25">
      <c r="A19" s="30">
        <v>6</v>
      </c>
      <c r="B19" s="5"/>
      <c r="C19" s="25" t="s">
        <v>158</v>
      </c>
      <c r="D19" s="9" t="s">
        <v>55</v>
      </c>
      <c r="E19" s="10">
        <v>1</v>
      </c>
      <c r="F19" s="10"/>
      <c r="G19" s="35"/>
      <c r="H19" s="10"/>
      <c r="I19" s="100"/>
      <c r="J19" s="10"/>
      <c r="K19" s="10"/>
      <c r="L19" s="10"/>
      <c r="M19" s="10"/>
      <c r="N19" s="10"/>
      <c r="O19" s="10"/>
      <c r="P19" s="10"/>
    </row>
    <row r="20" spans="1:16" ht="26.25">
      <c r="A20" s="30">
        <v>7</v>
      </c>
      <c r="B20" s="5"/>
      <c r="C20" s="25" t="s">
        <v>159</v>
      </c>
      <c r="D20" s="9" t="s">
        <v>55</v>
      </c>
      <c r="E20" s="10">
        <v>2</v>
      </c>
      <c r="F20" s="10"/>
      <c r="G20" s="35"/>
      <c r="H20" s="10"/>
      <c r="I20" s="100"/>
      <c r="J20" s="10"/>
      <c r="K20" s="10"/>
      <c r="L20" s="10"/>
      <c r="M20" s="10"/>
      <c r="N20" s="10"/>
      <c r="O20" s="10"/>
      <c r="P20" s="10"/>
    </row>
    <row r="21" spans="1:16" ht="26.25">
      <c r="A21" s="30">
        <v>8</v>
      </c>
      <c r="B21" s="5"/>
      <c r="C21" s="25" t="s">
        <v>160</v>
      </c>
      <c r="D21" s="9" t="s">
        <v>55</v>
      </c>
      <c r="E21" s="10">
        <v>2</v>
      </c>
      <c r="F21" s="10"/>
      <c r="G21" s="35"/>
      <c r="H21" s="10"/>
      <c r="I21" s="100"/>
      <c r="J21" s="10"/>
      <c r="K21" s="10"/>
      <c r="L21" s="10"/>
      <c r="M21" s="10"/>
      <c r="N21" s="10"/>
      <c r="O21" s="10"/>
      <c r="P21" s="10"/>
    </row>
    <row r="22" spans="1:16" ht="39">
      <c r="A22" s="30">
        <v>9</v>
      </c>
      <c r="B22" s="5"/>
      <c r="C22" s="25" t="s">
        <v>161</v>
      </c>
      <c r="D22" s="9" t="s">
        <v>55</v>
      </c>
      <c r="E22" s="10">
        <v>2</v>
      </c>
      <c r="F22" s="10"/>
      <c r="G22" s="35"/>
      <c r="H22" s="10"/>
      <c r="I22" s="100"/>
      <c r="J22" s="10"/>
      <c r="K22" s="10"/>
      <c r="L22" s="10"/>
      <c r="M22" s="10"/>
      <c r="N22" s="10"/>
      <c r="O22" s="10"/>
      <c r="P22" s="10"/>
    </row>
    <row r="23" spans="1:16" ht="12.75">
      <c r="A23" s="30">
        <v>10</v>
      </c>
      <c r="B23" s="5"/>
      <c r="C23" s="25" t="s">
        <v>162</v>
      </c>
      <c r="D23" s="9" t="s">
        <v>55</v>
      </c>
      <c r="E23" s="10">
        <v>2</v>
      </c>
      <c r="F23" s="10"/>
      <c r="G23" s="35"/>
      <c r="H23" s="10"/>
      <c r="I23" s="100"/>
      <c r="J23" s="10"/>
      <c r="K23" s="10"/>
      <c r="L23" s="10"/>
      <c r="M23" s="10"/>
      <c r="N23" s="10"/>
      <c r="O23" s="10"/>
      <c r="P23" s="10"/>
    </row>
    <row r="24" spans="1:16" ht="39">
      <c r="A24" s="30">
        <v>11</v>
      </c>
      <c r="B24" s="5"/>
      <c r="C24" s="25" t="s">
        <v>163</v>
      </c>
      <c r="D24" s="9" t="s">
        <v>55</v>
      </c>
      <c r="E24" s="10">
        <v>2</v>
      </c>
      <c r="F24" s="10"/>
      <c r="G24" s="35"/>
      <c r="H24" s="10"/>
      <c r="I24" s="100"/>
      <c r="J24" s="10"/>
      <c r="K24" s="10"/>
      <c r="L24" s="10"/>
      <c r="M24" s="10"/>
      <c r="N24" s="10"/>
      <c r="O24" s="10"/>
      <c r="P24" s="10"/>
    </row>
    <row r="25" spans="1:16" ht="39">
      <c r="A25" s="30">
        <v>12</v>
      </c>
      <c r="B25" s="5"/>
      <c r="C25" s="25" t="s">
        <v>164</v>
      </c>
      <c r="D25" s="9" t="s">
        <v>55</v>
      </c>
      <c r="E25" s="10">
        <v>2</v>
      </c>
      <c r="F25" s="10"/>
      <c r="G25" s="35"/>
      <c r="H25" s="10"/>
      <c r="I25" s="100"/>
      <c r="J25" s="10"/>
      <c r="K25" s="10"/>
      <c r="L25" s="10"/>
      <c r="M25" s="10"/>
      <c r="N25" s="10"/>
      <c r="O25" s="10"/>
      <c r="P25" s="10"/>
    </row>
    <row r="26" spans="1:16" ht="39">
      <c r="A26" s="30">
        <v>13</v>
      </c>
      <c r="B26" s="5"/>
      <c r="C26" s="25" t="s">
        <v>165</v>
      </c>
      <c r="D26" s="9" t="s">
        <v>55</v>
      </c>
      <c r="E26" s="10">
        <v>2</v>
      </c>
      <c r="F26" s="10"/>
      <c r="G26" s="35"/>
      <c r="H26" s="10"/>
      <c r="I26" s="100"/>
      <c r="J26" s="10"/>
      <c r="K26" s="10"/>
      <c r="L26" s="10"/>
      <c r="M26" s="10"/>
      <c r="N26" s="10"/>
      <c r="O26" s="10"/>
      <c r="P26" s="10"/>
    </row>
    <row r="27" spans="1:16" ht="12.75">
      <c r="A27" s="30">
        <v>14</v>
      </c>
      <c r="B27" s="5"/>
      <c r="C27" s="25" t="s">
        <v>195</v>
      </c>
      <c r="D27" s="9" t="s">
        <v>55</v>
      </c>
      <c r="E27" s="10">
        <v>2</v>
      </c>
      <c r="F27" s="10"/>
      <c r="G27" s="35"/>
      <c r="H27" s="10"/>
      <c r="I27" s="100"/>
      <c r="J27" s="10"/>
      <c r="K27" s="10"/>
      <c r="L27" s="10"/>
      <c r="M27" s="10"/>
      <c r="N27" s="10"/>
      <c r="O27" s="10"/>
      <c r="P27" s="10"/>
    </row>
    <row r="28" spans="1:16" ht="12.75">
      <c r="A28" s="30">
        <v>15</v>
      </c>
      <c r="B28" s="5"/>
      <c r="C28" s="25" t="s">
        <v>166</v>
      </c>
      <c r="D28" s="9" t="s">
        <v>55</v>
      </c>
      <c r="E28" s="10">
        <v>6</v>
      </c>
      <c r="F28" s="10"/>
      <c r="G28" s="35"/>
      <c r="H28" s="10"/>
      <c r="I28" s="100"/>
      <c r="J28" s="10"/>
      <c r="K28" s="10"/>
      <c r="L28" s="10"/>
      <c r="M28" s="10"/>
      <c r="N28" s="10"/>
      <c r="O28" s="10"/>
      <c r="P28" s="10"/>
    </row>
    <row r="29" spans="1:16" ht="12.75">
      <c r="A29" s="30">
        <v>16</v>
      </c>
      <c r="B29" s="5"/>
      <c r="C29" s="25" t="s">
        <v>167</v>
      </c>
      <c r="D29" s="9" t="s">
        <v>55</v>
      </c>
      <c r="E29" s="10">
        <v>2</v>
      </c>
      <c r="F29" s="10"/>
      <c r="G29" s="35"/>
      <c r="H29" s="10"/>
      <c r="I29" s="100"/>
      <c r="J29" s="10"/>
      <c r="K29" s="10"/>
      <c r="L29" s="10"/>
      <c r="M29" s="10"/>
      <c r="N29" s="10"/>
      <c r="O29" s="10"/>
      <c r="P29" s="10"/>
    </row>
    <row r="30" spans="1:16" ht="12.75">
      <c r="A30" s="30">
        <v>17</v>
      </c>
      <c r="B30" s="5"/>
      <c r="C30" s="25" t="s">
        <v>168</v>
      </c>
      <c r="D30" s="9" t="s">
        <v>55</v>
      </c>
      <c r="E30" s="10">
        <v>2</v>
      </c>
      <c r="F30" s="10"/>
      <c r="G30" s="35"/>
      <c r="H30" s="10"/>
      <c r="I30" s="100"/>
      <c r="J30" s="10"/>
      <c r="K30" s="10"/>
      <c r="L30" s="10"/>
      <c r="M30" s="10"/>
      <c r="N30" s="10"/>
      <c r="O30" s="10"/>
      <c r="P30" s="10"/>
    </row>
    <row r="31" spans="1:16" ht="12.75">
      <c r="A31" s="30">
        <v>18</v>
      </c>
      <c r="B31" s="5"/>
      <c r="C31" s="25" t="s">
        <v>169</v>
      </c>
      <c r="D31" s="9" t="s">
        <v>55</v>
      </c>
      <c r="E31" s="10">
        <v>2</v>
      </c>
      <c r="F31" s="10"/>
      <c r="G31" s="35"/>
      <c r="H31" s="10"/>
      <c r="I31" s="100"/>
      <c r="J31" s="10"/>
      <c r="K31" s="10"/>
      <c r="L31" s="10"/>
      <c r="M31" s="10"/>
      <c r="N31" s="10"/>
      <c r="O31" s="10"/>
      <c r="P31" s="10"/>
    </row>
    <row r="32" spans="1:16" ht="12.75">
      <c r="A32" s="30">
        <v>19</v>
      </c>
      <c r="B32" s="5"/>
      <c r="C32" s="48" t="s">
        <v>306</v>
      </c>
      <c r="D32" s="9" t="s">
        <v>55</v>
      </c>
      <c r="E32" s="10">
        <v>2</v>
      </c>
      <c r="F32" s="10"/>
      <c r="G32" s="35"/>
      <c r="H32" s="10"/>
      <c r="I32" s="100"/>
      <c r="J32" s="10"/>
      <c r="K32" s="10"/>
      <c r="L32" s="10"/>
      <c r="M32" s="10"/>
      <c r="N32" s="10"/>
      <c r="O32" s="10"/>
      <c r="P32" s="10"/>
    </row>
    <row r="33" spans="1:16" ht="12.75">
      <c r="A33" s="30">
        <v>20</v>
      </c>
      <c r="B33" s="5"/>
      <c r="C33" s="25" t="s">
        <v>170</v>
      </c>
      <c r="D33" s="9" t="s">
        <v>55</v>
      </c>
      <c r="E33" s="10">
        <v>2</v>
      </c>
      <c r="F33" s="10"/>
      <c r="G33" s="35"/>
      <c r="H33" s="10"/>
      <c r="I33" s="100"/>
      <c r="J33" s="10"/>
      <c r="K33" s="10"/>
      <c r="L33" s="10"/>
      <c r="M33" s="10"/>
      <c r="N33" s="10"/>
      <c r="O33" s="10"/>
      <c r="P33" s="10"/>
    </row>
    <row r="34" spans="1:16" ht="12.75">
      <c r="A34" s="30">
        <v>21</v>
      </c>
      <c r="B34" s="5"/>
      <c r="C34" s="25" t="s">
        <v>171</v>
      </c>
      <c r="D34" s="9" t="s">
        <v>55</v>
      </c>
      <c r="E34" s="10">
        <v>2</v>
      </c>
      <c r="F34" s="10"/>
      <c r="G34" s="35"/>
      <c r="H34" s="10"/>
      <c r="I34" s="100"/>
      <c r="J34" s="10"/>
      <c r="K34" s="10"/>
      <c r="L34" s="10"/>
      <c r="M34" s="10"/>
      <c r="N34" s="10"/>
      <c r="O34" s="10"/>
      <c r="P34" s="10"/>
    </row>
    <row r="35" spans="1:16" ht="12.75">
      <c r="A35" s="30">
        <v>22</v>
      </c>
      <c r="B35" s="5"/>
      <c r="C35" s="25" t="s">
        <v>56</v>
      </c>
      <c r="D35" s="9" t="s">
        <v>55</v>
      </c>
      <c r="E35" s="10">
        <v>2</v>
      </c>
      <c r="F35" s="10"/>
      <c r="G35" s="35"/>
      <c r="H35" s="10"/>
      <c r="I35" s="100"/>
      <c r="J35" s="10"/>
      <c r="K35" s="10"/>
      <c r="L35" s="10"/>
      <c r="M35" s="10"/>
      <c r="N35" s="10"/>
      <c r="O35" s="10"/>
      <c r="P35" s="10"/>
    </row>
    <row r="36" spans="1:16" ht="27" customHeight="1">
      <c r="A36" s="30">
        <v>23</v>
      </c>
      <c r="B36" s="5"/>
      <c r="C36" s="25" t="s">
        <v>172</v>
      </c>
      <c r="D36" s="9" t="s">
        <v>55</v>
      </c>
      <c r="E36" s="10">
        <v>1</v>
      </c>
      <c r="F36" s="10"/>
      <c r="G36" s="35"/>
      <c r="H36" s="10"/>
      <c r="I36" s="100"/>
      <c r="J36" s="10"/>
      <c r="K36" s="10"/>
      <c r="L36" s="10"/>
      <c r="M36" s="10"/>
      <c r="N36" s="10"/>
      <c r="O36" s="10"/>
      <c r="P36" s="10"/>
    </row>
    <row r="37" spans="1:16" ht="26.25">
      <c r="A37" s="30">
        <v>24</v>
      </c>
      <c r="B37" s="5"/>
      <c r="C37" s="25" t="s">
        <v>173</v>
      </c>
      <c r="D37" s="9" t="s">
        <v>55</v>
      </c>
      <c r="E37" s="10">
        <v>1</v>
      </c>
      <c r="F37" s="10"/>
      <c r="G37" s="35"/>
      <c r="H37" s="10"/>
      <c r="I37" s="100"/>
      <c r="J37" s="10"/>
      <c r="K37" s="10"/>
      <c r="L37" s="10"/>
      <c r="M37" s="10"/>
      <c r="N37" s="10"/>
      <c r="O37" s="10"/>
      <c r="P37" s="10"/>
    </row>
    <row r="38" spans="1:16" ht="12.75">
      <c r="A38" s="30">
        <v>25</v>
      </c>
      <c r="B38" s="5"/>
      <c r="C38" s="25" t="s">
        <v>174</v>
      </c>
      <c r="D38" s="9" t="s">
        <v>55</v>
      </c>
      <c r="E38" s="10">
        <v>2</v>
      </c>
      <c r="F38" s="10"/>
      <c r="G38" s="35"/>
      <c r="H38" s="10"/>
      <c r="I38" s="100"/>
      <c r="J38" s="10"/>
      <c r="K38" s="10"/>
      <c r="L38" s="10"/>
      <c r="M38" s="10"/>
      <c r="N38" s="10"/>
      <c r="O38" s="10"/>
      <c r="P38" s="10"/>
    </row>
    <row r="39" spans="1:16" ht="12.75">
      <c r="A39" s="30">
        <v>26</v>
      </c>
      <c r="B39" s="5"/>
      <c r="C39" s="25" t="s">
        <v>175</v>
      </c>
      <c r="D39" s="9" t="s">
        <v>55</v>
      </c>
      <c r="E39" s="10">
        <v>4</v>
      </c>
      <c r="F39" s="10"/>
      <c r="G39" s="35"/>
      <c r="H39" s="10"/>
      <c r="I39" s="100"/>
      <c r="J39" s="10"/>
      <c r="K39" s="10"/>
      <c r="L39" s="10"/>
      <c r="M39" s="10"/>
      <c r="N39" s="10"/>
      <c r="O39" s="10"/>
      <c r="P39" s="10"/>
    </row>
    <row r="40" spans="1:16" ht="12.75">
      <c r="A40" s="30">
        <v>27</v>
      </c>
      <c r="B40" s="5"/>
      <c r="C40" s="25" t="s">
        <v>176</v>
      </c>
      <c r="D40" s="9" t="s">
        <v>55</v>
      </c>
      <c r="E40" s="10">
        <v>4</v>
      </c>
      <c r="F40" s="10"/>
      <c r="G40" s="35"/>
      <c r="H40" s="10"/>
      <c r="I40" s="100"/>
      <c r="J40" s="10"/>
      <c r="K40" s="10"/>
      <c r="L40" s="10"/>
      <c r="M40" s="10"/>
      <c r="N40" s="10"/>
      <c r="O40" s="10"/>
      <c r="P40" s="10"/>
    </row>
    <row r="41" spans="1:16" ht="12.75">
      <c r="A41" s="30">
        <v>28</v>
      </c>
      <c r="B41" s="5"/>
      <c r="C41" s="25" t="s">
        <v>177</v>
      </c>
      <c r="D41" s="9" t="s">
        <v>55</v>
      </c>
      <c r="E41" s="10">
        <v>2</v>
      </c>
      <c r="F41" s="10"/>
      <c r="G41" s="35"/>
      <c r="H41" s="10"/>
      <c r="I41" s="100"/>
      <c r="J41" s="10"/>
      <c r="K41" s="10"/>
      <c r="L41" s="10"/>
      <c r="M41" s="10"/>
      <c r="N41" s="10"/>
      <c r="O41" s="10"/>
      <c r="P41" s="10"/>
    </row>
    <row r="42" spans="1:16" ht="12.75">
      <c r="A42" s="30">
        <v>29</v>
      </c>
      <c r="B42" s="5"/>
      <c r="C42" s="25" t="s">
        <v>178</v>
      </c>
      <c r="D42" s="9" t="s">
        <v>55</v>
      </c>
      <c r="E42" s="10">
        <v>4</v>
      </c>
      <c r="F42" s="10"/>
      <c r="G42" s="35"/>
      <c r="H42" s="10"/>
      <c r="I42" s="100"/>
      <c r="J42" s="10"/>
      <c r="K42" s="10"/>
      <c r="L42" s="10"/>
      <c r="M42" s="10"/>
      <c r="N42" s="10"/>
      <c r="O42" s="10"/>
      <c r="P42" s="10"/>
    </row>
    <row r="43" spans="1:16" ht="12.75">
      <c r="A43" s="30">
        <v>30</v>
      </c>
      <c r="B43" s="5"/>
      <c r="C43" s="25" t="s">
        <v>179</v>
      </c>
      <c r="D43" s="9" t="s">
        <v>55</v>
      </c>
      <c r="E43" s="10">
        <v>4</v>
      </c>
      <c r="F43" s="10"/>
      <c r="G43" s="35"/>
      <c r="H43" s="10"/>
      <c r="I43" s="100"/>
      <c r="J43" s="10"/>
      <c r="K43" s="10"/>
      <c r="L43" s="10"/>
      <c r="M43" s="10"/>
      <c r="N43" s="10"/>
      <c r="O43" s="10"/>
      <c r="P43" s="10"/>
    </row>
    <row r="44" spans="1:16" ht="12.75">
      <c r="A44" s="30">
        <v>31</v>
      </c>
      <c r="B44" s="5"/>
      <c r="C44" s="25" t="s">
        <v>57</v>
      </c>
      <c r="D44" s="9" t="s">
        <v>55</v>
      </c>
      <c r="E44" s="10">
        <v>2</v>
      </c>
      <c r="F44" s="10"/>
      <c r="G44" s="35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2.75">
      <c r="A45" s="30">
        <v>32</v>
      </c>
      <c r="B45" s="5"/>
      <c r="C45" s="25" t="s">
        <v>128</v>
      </c>
      <c r="D45" s="9" t="s">
        <v>52</v>
      </c>
      <c r="E45" s="10">
        <v>4</v>
      </c>
      <c r="F45" s="10"/>
      <c r="G45" s="35"/>
      <c r="H45" s="10"/>
      <c r="I45" s="10"/>
      <c r="J45" s="9"/>
      <c r="K45" s="10"/>
      <c r="L45" s="10"/>
      <c r="M45" s="10"/>
      <c r="N45" s="10"/>
      <c r="O45" s="10"/>
      <c r="P45" s="10"/>
    </row>
    <row r="46" spans="1:16" ht="12.75">
      <c r="A46" s="30">
        <v>33</v>
      </c>
      <c r="B46" s="5"/>
      <c r="C46" s="25" t="s">
        <v>58</v>
      </c>
      <c r="D46" s="9" t="s">
        <v>52</v>
      </c>
      <c r="E46" s="10">
        <v>430</v>
      </c>
      <c r="F46" s="9"/>
      <c r="G46" s="35"/>
      <c r="H46" s="10"/>
      <c r="I46" s="101"/>
      <c r="J46" s="9"/>
      <c r="K46" s="10"/>
      <c r="L46" s="10"/>
      <c r="M46" s="10"/>
      <c r="N46" s="10"/>
      <c r="O46" s="10"/>
      <c r="P46" s="10"/>
    </row>
    <row r="47" spans="1:16" ht="12.75">
      <c r="A47" s="30">
        <v>34</v>
      </c>
      <c r="B47" s="5"/>
      <c r="C47" s="5" t="s">
        <v>86</v>
      </c>
      <c r="D47" s="9" t="s">
        <v>52</v>
      </c>
      <c r="E47" s="10">
        <v>4</v>
      </c>
      <c r="F47" s="9"/>
      <c r="G47" s="35"/>
      <c r="H47" s="10"/>
      <c r="I47" s="9"/>
      <c r="J47" s="9"/>
      <c r="K47" s="10"/>
      <c r="L47" s="10"/>
      <c r="M47" s="10"/>
      <c r="N47" s="10"/>
      <c r="O47" s="10"/>
      <c r="P47" s="10"/>
    </row>
    <row r="48" spans="1:16" ht="12.75">
      <c r="A48" s="30">
        <v>35</v>
      </c>
      <c r="B48" s="5"/>
      <c r="C48" s="5" t="s">
        <v>87</v>
      </c>
      <c r="D48" s="9" t="s">
        <v>52</v>
      </c>
      <c r="E48" s="10">
        <v>44</v>
      </c>
      <c r="F48" s="9"/>
      <c r="G48" s="35"/>
      <c r="H48" s="10"/>
      <c r="I48" s="9"/>
      <c r="J48" s="9"/>
      <c r="K48" s="10"/>
      <c r="L48" s="10"/>
      <c r="M48" s="10"/>
      <c r="N48" s="10"/>
      <c r="O48" s="10"/>
      <c r="P48" s="10"/>
    </row>
    <row r="49" spans="1:16" ht="26.25">
      <c r="A49" s="30">
        <v>36</v>
      </c>
      <c r="B49" s="5"/>
      <c r="C49" s="25" t="s">
        <v>181</v>
      </c>
      <c r="D49" s="9" t="s">
        <v>55</v>
      </c>
      <c r="E49" s="10">
        <v>82</v>
      </c>
      <c r="F49" s="9"/>
      <c r="G49" s="35"/>
      <c r="H49" s="10"/>
      <c r="I49" s="100"/>
      <c r="J49" s="10"/>
      <c r="K49" s="10"/>
      <c r="L49" s="10"/>
      <c r="M49" s="10"/>
      <c r="N49" s="10"/>
      <c r="O49" s="10"/>
      <c r="P49" s="10"/>
    </row>
    <row r="50" spans="1:16" ht="26.25">
      <c r="A50" s="30">
        <v>37</v>
      </c>
      <c r="B50" s="5"/>
      <c r="C50" s="25" t="s">
        <v>59</v>
      </c>
      <c r="D50" s="9" t="s">
        <v>55</v>
      </c>
      <c r="E50" s="10">
        <v>30</v>
      </c>
      <c r="F50" s="10"/>
      <c r="G50" s="35"/>
      <c r="H50" s="10"/>
      <c r="I50" s="101"/>
      <c r="J50" s="10"/>
      <c r="K50" s="10"/>
      <c r="L50" s="10"/>
      <c r="M50" s="10"/>
      <c r="N50" s="10"/>
      <c r="O50" s="10"/>
      <c r="P50" s="10"/>
    </row>
    <row r="51" spans="1:16" ht="26.25">
      <c r="A51" s="30">
        <v>38</v>
      </c>
      <c r="B51" s="5"/>
      <c r="C51" s="25" t="s">
        <v>60</v>
      </c>
      <c r="D51" s="9" t="s">
        <v>55</v>
      </c>
      <c r="E51" s="10">
        <v>20</v>
      </c>
      <c r="F51" s="10"/>
      <c r="G51" s="35"/>
      <c r="H51" s="10"/>
      <c r="I51" s="101"/>
      <c r="J51" s="10"/>
      <c r="K51" s="10"/>
      <c r="L51" s="10"/>
      <c r="M51" s="10"/>
      <c r="N51" s="10"/>
      <c r="O51" s="10"/>
      <c r="P51" s="10"/>
    </row>
    <row r="52" spans="1:16" ht="12.75">
      <c r="A52" s="30">
        <v>39</v>
      </c>
      <c r="B52" s="5"/>
      <c r="C52" s="26" t="s">
        <v>180</v>
      </c>
      <c r="D52" s="9" t="s">
        <v>55</v>
      </c>
      <c r="E52" s="10">
        <v>42</v>
      </c>
      <c r="F52" s="10"/>
      <c r="G52" s="35"/>
      <c r="H52" s="10"/>
      <c r="I52" s="100"/>
      <c r="J52" s="10"/>
      <c r="K52" s="10"/>
      <c r="L52" s="10"/>
      <c r="M52" s="10"/>
      <c r="N52" s="10"/>
      <c r="O52" s="10"/>
      <c r="P52" s="10"/>
    </row>
    <row r="53" spans="1:16" ht="12.75">
      <c r="A53" s="30">
        <v>40</v>
      </c>
      <c r="B53" s="5"/>
      <c r="C53" s="26" t="s">
        <v>61</v>
      </c>
      <c r="D53" s="9" t="s">
        <v>55</v>
      </c>
      <c r="E53" s="10">
        <v>20</v>
      </c>
      <c r="F53" s="10"/>
      <c r="G53" s="35"/>
      <c r="H53" s="10"/>
      <c r="I53" s="100"/>
      <c r="J53" s="10"/>
      <c r="K53" s="10"/>
      <c r="L53" s="10"/>
      <c r="M53" s="10"/>
      <c r="N53" s="10"/>
      <c r="O53" s="10"/>
      <c r="P53" s="10"/>
    </row>
    <row r="54" spans="1:16" ht="12.75">
      <c r="A54" s="30">
        <v>41</v>
      </c>
      <c r="B54" s="5"/>
      <c r="C54" s="26" t="s">
        <v>182</v>
      </c>
      <c r="D54" s="9" t="s">
        <v>55</v>
      </c>
      <c r="E54" s="10">
        <v>10</v>
      </c>
      <c r="F54" s="10"/>
      <c r="G54" s="35"/>
      <c r="H54" s="10"/>
      <c r="I54" s="100"/>
      <c r="J54" s="10"/>
      <c r="K54" s="10"/>
      <c r="L54" s="10"/>
      <c r="M54" s="10"/>
      <c r="N54" s="10"/>
      <c r="O54" s="10"/>
      <c r="P54" s="10"/>
    </row>
    <row r="55" spans="1:16" ht="26.25">
      <c r="A55" s="30">
        <v>42</v>
      </c>
      <c r="B55" s="5"/>
      <c r="C55" s="25" t="s">
        <v>184</v>
      </c>
      <c r="D55" s="9" t="s">
        <v>52</v>
      </c>
      <c r="E55" s="10">
        <v>1</v>
      </c>
      <c r="F55" s="10"/>
      <c r="G55" s="35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2.75">
      <c r="A56" s="30">
        <v>43</v>
      </c>
      <c r="B56" s="5"/>
      <c r="C56" s="25" t="s">
        <v>286</v>
      </c>
      <c r="D56" s="9" t="s">
        <v>52</v>
      </c>
      <c r="E56" s="10">
        <v>7</v>
      </c>
      <c r="F56" s="10"/>
      <c r="G56" s="35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2.75">
      <c r="A57" s="30">
        <v>44</v>
      </c>
      <c r="B57" s="5"/>
      <c r="C57" s="25" t="s">
        <v>185</v>
      </c>
      <c r="D57" s="9" t="s">
        <v>55</v>
      </c>
      <c r="E57" s="10">
        <v>4</v>
      </c>
      <c r="F57" s="10"/>
      <c r="G57" s="35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26.25">
      <c r="A58" s="30">
        <v>45</v>
      </c>
      <c r="B58" s="5"/>
      <c r="C58" s="25" t="s">
        <v>183</v>
      </c>
      <c r="D58" s="9" t="s">
        <v>55</v>
      </c>
      <c r="E58" s="10">
        <v>2</v>
      </c>
      <c r="F58" s="10"/>
      <c r="G58" s="35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2.75">
      <c r="A59" s="30">
        <v>46</v>
      </c>
      <c r="B59" s="5"/>
      <c r="C59" s="26" t="s">
        <v>186</v>
      </c>
      <c r="D59" s="9" t="s">
        <v>52</v>
      </c>
      <c r="E59" s="10">
        <v>1</v>
      </c>
      <c r="F59" s="10"/>
      <c r="G59" s="35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2.75">
      <c r="A60" s="30">
        <v>47</v>
      </c>
      <c r="B60" s="5"/>
      <c r="C60" s="26" t="s">
        <v>188</v>
      </c>
      <c r="D60" s="9" t="s">
        <v>52</v>
      </c>
      <c r="E60" s="10">
        <v>4</v>
      </c>
      <c r="F60" s="10"/>
      <c r="G60" s="35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2.75">
      <c r="A61" s="30">
        <v>48</v>
      </c>
      <c r="B61" s="5"/>
      <c r="C61" s="26" t="s">
        <v>189</v>
      </c>
      <c r="D61" s="9" t="s">
        <v>52</v>
      </c>
      <c r="E61" s="10">
        <v>4</v>
      </c>
      <c r="F61" s="10"/>
      <c r="G61" s="35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2.75">
      <c r="A62" s="30">
        <v>49</v>
      </c>
      <c r="B62" s="5"/>
      <c r="C62" s="25" t="s">
        <v>191</v>
      </c>
      <c r="D62" s="9" t="s">
        <v>55</v>
      </c>
      <c r="E62" s="32">
        <v>2</v>
      </c>
      <c r="F62" s="10"/>
      <c r="G62" s="35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2.75">
      <c r="A63" s="30">
        <v>50</v>
      </c>
      <c r="B63" s="5"/>
      <c r="C63" s="25" t="s">
        <v>192</v>
      </c>
      <c r="D63" s="9" t="s">
        <v>55</v>
      </c>
      <c r="E63" s="32">
        <v>2</v>
      </c>
      <c r="F63" s="10"/>
      <c r="G63" s="35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2.75">
      <c r="A64" s="30">
        <v>51</v>
      </c>
      <c r="B64" s="5"/>
      <c r="C64" s="25" t="s">
        <v>63</v>
      </c>
      <c r="D64" s="9" t="s">
        <v>62</v>
      </c>
      <c r="E64" s="10">
        <v>5.2</v>
      </c>
      <c r="F64" s="10"/>
      <c r="G64" s="35"/>
      <c r="H64" s="10"/>
      <c r="I64" s="9"/>
      <c r="J64" s="10"/>
      <c r="K64" s="10"/>
      <c r="L64" s="10"/>
      <c r="M64" s="10"/>
      <c r="N64" s="10"/>
      <c r="O64" s="10"/>
      <c r="P64" s="10"/>
    </row>
    <row r="65" spans="1:16" ht="12.75">
      <c r="A65" s="30">
        <v>52</v>
      </c>
      <c r="B65" s="5"/>
      <c r="C65" s="25" t="s">
        <v>65</v>
      </c>
      <c r="D65" s="9" t="s">
        <v>64</v>
      </c>
      <c r="E65" s="10">
        <v>0.15</v>
      </c>
      <c r="F65" s="10"/>
      <c r="G65" s="35"/>
      <c r="H65" s="10"/>
      <c r="I65" s="9"/>
      <c r="J65" s="9"/>
      <c r="K65" s="10"/>
      <c r="L65" s="10"/>
      <c r="M65" s="10"/>
      <c r="N65" s="10"/>
      <c r="O65" s="10"/>
      <c r="P65" s="10"/>
    </row>
    <row r="66" spans="1:16" ht="12.75">
      <c r="A66" s="30">
        <v>53</v>
      </c>
      <c r="B66" s="5"/>
      <c r="C66" s="25" t="s">
        <v>66</v>
      </c>
      <c r="D66" s="9" t="s">
        <v>64</v>
      </c>
      <c r="E66" s="10">
        <v>0.1</v>
      </c>
      <c r="F66" s="10"/>
      <c r="G66" s="35"/>
      <c r="H66" s="10"/>
      <c r="I66" s="10"/>
      <c r="J66" s="9"/>
      <c r="K66" s="10"/>
      <c r="L66" s="10"/>
      <c r="M66" s="10"/>
      <c r="N66" s="10"/>
      <c r="O66" s="10"/>
      <c r="P66" s="10"/>
    </row>
    <row r="67" spans="1:16" ht="12.75">
      <c r="A67" s="30">
        <v>54</v>
      </c>
      <c r="B67" s="5"/>
      <c r="C67" s="25" t="s">
        <v>67</v>
      </c>
      <c r="D67" s="9" t="s">
        <v>64</v>
      </c>
      <c r="E67" s="9">
        <v>0.13</v>
      </c>
      <c r="F67" s="10"/>
      <c r="G67" s="35"/>
      <c r="H67" s="10"/>
      <c r="I67" s="10"/>
      <c r="J67" s="9"/>
      <c r="K67" s="10"/>
      <c r="L67" s="10"/>
      <c r="M67" s="10"/>
      <c r="N67" s="10"/>
      <c r="O67" s="10"/>
      <c r="P67" s="10"/>
    </row>
    <row r="68" spans="1:16" ht="12.75">
      <c r="A68" s="30">
        <v>55</v>
      </c>
      <c r="B68" s="5"/>
      <c r="C68" s="25" t="s">
        <v>88</v>
      </c>
      <c r="D68" s="9" t="s">
        <v>64</v>
      </c>
      <c r="E68" s="10">
        <v>200</v>
      </c>
      <c r="F68" s="9"/>
      <c r="G68" s="10"/>
      <c r="H68" s="10"/>
      <c r="I68" s="10"/>
      <c r="J68" s="9"/>
      <c r="K68" s="10"/>
      <c r="L68" s="10"/>
      <c r="M68" s="10"/>
      <c r="N68" s="10"/>
      <c r="O68" s="10"/>
      <c r="P68" s="10"/>
    </row>
    <row r="69" spans="1:16" ht="12.75">
      <c r="A69" s="30">
        <v>56</v>
      </c>
      <c r="B69" s="5"/>
      <c r="C69" s="25" t="s">
        <v>104</v>
      </c>
      <c r="D69" s="9" t="s">
        <v>105</v>
      </c>
      <c r="E69" s="32">
        <v>1</v>
      </c>
      <c r="F69" s="10"/>
      <c r="G69" s="35"/>
      <c r="H69" s="10"/>
      <c r="I69" s="9"/>
      <c r="J69" s="9"/>
      <c r="K69" s="10"/>
      <c r="L69" s="10"/>
      <c r="M69" s="10"/>
      <c r="N69" s="10"/>
      <c r="O69" s="10"/>
      <c r="P69" s="10"/>
    </row>
    <row r="70" spans="1:16" ht="12.75">
      <c r="A70" s="30">
        <v>57</v>
      </c>
      <c r="B70" s="5"/>
      <c r="C70" s="25" t="s">
        <v>106</v>
      </c>
      <c r="D70" s="9" t="s">
        <v>105</v>
      </c>
      <c r="E70" s="32">
        <v>1</v>
      </c>
      <c r="F70" s="10"/>
      <c r="G70" s="35"/>
      <c r="H70" s="10"/>
      <c r="I70" s="9"/>
      <c r="J70" s="10"/>
      <c r="K70" s="10"/>
      <c r="L70" s="10"/>
      <c r="M70" s="10"/>
      <c r="N70" s="10"/>
      <c r="O70" s="10"/>
      <c r="P70" s="10"/>
    </row>
    <row r="71" spans="1:16" ht="26.25">
      <c r="A71" s="30">
        <v>58</v>
      </c>
      <c r="B71" s="5"/>
      <c r="C71" s="25" t="s">
        <v>202</v>
      </c>
      <c r="D71" s="9" t="s">
        <v>55</v>
      </c>
      <c r="E71" s="32">
        <v>4</v>
      </c>
      <c r="F71" s="10"/>
      <c r="G71" s="35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26.25">
      <c r="A72" s="30">
        <v>59</v>
      </c>
      <c r="B72" s="5"/>
      <c r="C72" s="25" t="s">
        <v>203</v>
      </c>
      <c r="D72" s="9" t="s">
        <v>55</v>
      </c>
      <c r="E72" s="32">
        <v>4</v>
      </c>
      <c r="F72" s="10"/>
      <c r="G72" s="35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26.25">
      <c r="A73" s="30">
        <v>60</v>
      </c>
      <c r="B73" s="5"/>
      <c r="C73" s="25" t="s">
        <v>204</v>
      </c>
      <c r="D73" s="9" t="s">
        <v>55</v>
      </c>
      <c r="E73" s="32">
        <v>4</v>
      </c>
      <c r="F73" s="10"/>
      <c r="G73" s="35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2.75">
      <c r="A74" s="30">
        <v>61</v>
      </c>
      <c r="B74" s="5"/>
      <c r="C74" s="25" t="s">
        <v>265</v>
      </c>
      <c r="D74" s="9" t="s">
        <v>90</v>
      </c>
      <c r="E74" s="10">
        <v>1</v>
      </c>
      <c r="F74" s="10"/>
      <c r="G74" s="35"/>
      <c r="H74" s="10"/>
      <c r="I74" s="100"/>
      <c r="J74" s="10"/>
      <c r="K74" s="10"/>
      <c r="L74" s="10"/>
      <c r="M74" s="10"/>
      <c r="N74" s="10"/>
      <c r="O74" s="10"/>
      <c r="P74" s="10"/>
    </row>
    <row r="75" spans="1:16" ht="12.75">
      <c r="A75" s="30">
        <v>62</v>
      </c>
      <c r="B75" s="5"/>
      <c r="C75" s="25" t="s">
        <v>97</v>
      </c>
      <c r="D75" s="9" t="s">
        <v>62</v>
      </c>
      <c r="E75" s="10">
        <v>77</v>
      </c>
      <c r="F75" s="10"/>
      <c r="G75" s="10"/>
      <c r="H75" s="10"/>
      <c r="I75" s="10"/>
      <c r="J75" s="9"/>
      <c r="K75" s="10"/>
      <c r="L75" s="10"/>
      <c r="M75" s="10"/>
      <c r="N75" s="10"/>
      <c r="O75" s="10"/>
      <c r="P75" s="10"/>
    </row>
    <row r="76" spans="1:16" ht="12.75">
      <c r="A76" s="30">
        <v>63</v>
      </c>
      <c r="B76" s="5"/>
      <c r="C76" s="58" t="s">
        <v>117</v>
      </c>
      <c r="D76" s="59" t="s">
        <v>90</v>
      </c>
      <c r="E76" s="61">
        <v>1</v>
      </c>
      <c r="F76" s="10"/>
      <c r="G76" s="35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26.25">
      <c r="A77" s="30">
        <v>64</v>
      </c>
      <c r="B77" s="5"/>
      <c r="C77" s="58" t="s">
        <v>119</v>
      </c>
      <c r="D77" s="59" t="s">
        <v>90</v>
      </c>
      <c r="E77" s="61">
        <v>1</v>
      </c>
      <c r="F77" s="10"/>
      <c r="G77" s="35"/>
      <c r="H77" s="10"/>
      <c r="I77" s="100"/>
      <c r="J77" s="10"/>
      <c r="K77" s="10"/>
      <c r="L77" s="10"/>
      <c r="M77" s="10"/>
      <c r="N77" s="10"/>
      <c r="O77" s="10"/>
      <c r="P77" s="10"/>
    </row>
    <row r="78" spans="1:16" ht="12.75">
      <c r="A78" s="30">
        <v>65</v>
      </c>
      <c r="B78" s="5"/>
      <c r="C78" s="60" t="s">
        <v>118</v>
      </c>
      <c r="D78" s="59" t="s">
        <v>90</v>
      </c>
      <c r="E78" s="61">
        <v>1</v>
      </c>
      <c r="F78" s="10"/>
      <c r="G78" s="35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2.75">
      <c r="A79" s="30"/>
      <c r="B79" s="5"/>
      <c r="C79" s="57" t="s">
        <v>228</v>
      </c>
      <c r="D79" s="59"/>
      <c r="E79" s="61"/>
      <c r="F79" s="10"/>
      <c r="G79" s="35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26.25">
      <c r="A80" s="30">
        <v>66</v>
      </c>
      <c r="B80" s="5"/>
      <c r="C80" s="25" t="s">
        <v>229</v>
      </c>
      <c r="D80" s="9" t="s">
        <v>55</v>
      </c>
      <c r="E80" s="61">
        <v>2</v>
      </c>
      <c r="F80" s="10"/>
      <c r="G80" s="35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2.75">
      <c r="A81" s="30">
        <v>67</v>
      </c>
      <c r="B81" s="5"/>
      <c r="C81" s="25" t="s">
        <v>230</v>
      </c>
      <c r="D81" s="59" t="s">
        <v>55</v>
      </c>
      <c r="E81" s="61">
        <v>2</v>
      </c>
      <c r="F81" s="10"/>
      <c r="G81" s="35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2.75">
      <c r="A82" s="30">
        <v>68</v>
      </c>
      <c r="B82" s="5"/>
      <c r="C82" s="25" t="s">
        <v>231</v>
      </c>
      <c r="D82" s="59" t="s">
        <v>55</v>
      </c>
      <c r="E82" s="61">
        <v>4</v>
      </c>
      <c r="F82" s="10"/>
      <c r="G82" s="35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2.75">
      <c r="A83" s="30">
        <v>69</v>
      </c>
      <c r="B83" s="5"/>
      <c r="C83" s="25" t="s">
        <v>232</v>
      </c>
      <c r="D83" s="59" t="s">
        <v>55</v>
      </c>
      <c r="E83" s="61">
        <v>2</v>
      </c>
      <c r="F83" s="10"/>
      <c r="G83" s="35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2.75">
      <c r="A84" s="30">
        <v>70</v>
      </c>
      <c r="B84" s="5"/>
      <c r="C84" s="25" t="s">
        <v>233</v>
      </c>
      <c r="D84" s="59" t="s">
        <v>55</v>
      </c>
      <c r="E84" s="61">
        <v>2</v>
      </c>
      <c r="F84" s="10"/>
      <c r="G84" s="35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2.75">
      <c r="A85" s="30">
        <v>71</v>
      </c>
      <c r="B85" s="5"/>
      <c r="C85" s="25" t="s">
        <v>234</v>
      </c>
      <c r="D85" s="59" t="s">
        <v>55</v>
      </c>
      <c r="E85" s="61">
        <v>1</v>
      </c>
      <c r="F85" s="10"/>
      <c r="G85" s="35"/>
      <c r="H85" s="10"/>
      <c r="I85" s="9"/>
      <c r="J85" s="10"/>
      <c r="K85" s="10"/>
      <c r="L85" s="10"/>
      <c r="M85" s="10"/>
      <c r="N85" s="10"/>
      <c r="O85" s="10"/>
      <c r="P85" s="10"/>
    </row>
    <row r="86" spans="1:16" ht="12.75">
      <c r="A86" s="30">
        <v>72</v>
      </c>
      <c r="B86" s="5"/>
      <c r="C86" s="25" t="s">
        <v>235</v>
      </c>
      <c r="D86" s="59" t="s">
        <v>55</v>
      </c>
      <c r="E86" s="61">
        <v>1</v>
      </c>
      <c r="F86" s="10"/>
      <c r="G86" s="35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2.75">
      <c r="A87" s="30">
        <v>73</v>
      </c>
      <c r="B87" s="5"/>
      <c r="C87" s="60" t="s">
        <v>236</v>
      </c>
      <c r="D87" s="59" t="s">
        <v>90</v>
      </c>
      <c r="E87" s="61">
        <v>2</v>
      </c>
      <c r="F87" s="10"/>
      <c r="G87" s="35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2.75">
      <c r="A88" s="30">
        <v>74</v>
      </c>
      <c r="B88" s="5"/>
      <c r="C88" s="25" t="s">
        <v>237</v>
      </c>
      <c r="D88" s="59" t="s">
        <v>55</v>
      </c>
      <c r="E88" s="61">
        <v>2</v>
      </c>
      <c r="F88" s="10"/>
      <c r="G88" s="35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2.75">
      <c r="A89" s="30">
        <v>75</v>
      </c>
      <c r="B89" s="5"/>
      <c r="C89" s="25" t="s">
        <v>238</v>
      </c>
      <c r="D89" s="9" t="s">
        <v>55</v>
      </c>
      <c r="E89" s="61">
        <v>4</v>
      </c>
      <c r="F89" s="10"/>
      <c r="G89" s="35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2.75">
      <c r="A90" s="30">
        <v>76</v>
      </c>
      <c r="B90" s="5"/>
      <c r="C90" s="25" t="s">
        <v>239</v>
      </c>
      <c r="D90" s="9" t="s">
        <v>55</v>
      </c>
      <c r="E90" s="61">
        <v>8</v>
      </c>
      <c r="F90" s="10"/>
      <c r="G90" s="35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2.75">
      <c r="A91" s="30">
        <v>77</v>
      </c>
      <c r="B91" s="5"/>
      <c r="C91" s="25" t="s">
        <v>240</v>
      </c>
      <c r="D91" s="9" t="s">
        <v>55</v>
      </c>
      <c r="E91" s="61">
        <v>3</v>
      </c>
      <c r="F91" s="10"/>
      <c r="G91" s="35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2.75">
      <c r="A92" s="30">
        <v>78</v>
      </c>
      <c r="B92" s="5"/>
      <c r="C92" s="25" t="s">
        <v>241</v>
      </c>
      <c r="D92" s="9" t="s">
        <v>55</v>
      </c>
      <c r="E92" s="61">
        <v>3</v>
      </c>
      <c r="F92" s="10"/>
      <c r="G92" s="35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2.75">
      <c r="A93" s="30">
        <v>79</v>
      </c>
      <c r="B93" s="5"/>
      <c r="C93" s="25" t="s">
        <v>242</v>
      </c>
      <c r="D93" s="9" t="s">
        <v>55</v>
      </c>
      <c r="E93" s="61">
        <v>3</v>
      </c>
      <c r="F93" s="10"/>
      <c r="G93" s="35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2.75">
      <c r="A94" s="30">
        <v>80</v>
      </c>
      <c r="B94" s="5"/>
      <c r="C94" s="25" t="s">
        <v>257</v>
      </c>
      <c r="D94" s="59" t="s">
        <v>52</v>
      </c>
      <c r="E94" s="61">
        <v>12</v>
      </c>
      <c r="F94" s="10"/>
      <c r="G94" s="35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2.75">
      <c r="A95" s="30">
        <v>81</v>
      </c>
      <c r="B95" s="5"/>
      <c r="C95" s="25" t="s">
        <v>258</v>
      </c>
      <c r="D95" s="59" t="s">
        <v>52</v>
      </c>
      <c r="E95" s="61">
        <v>29</v>
      </c>
      <c r="F95" s="10"/>
      <c r="G95" s="35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2.75">
      <c r="A96" s="30">
        <v>82</v>
      </c>
      <c r="B96" s="5"/>
      <c r="C96" s="25" t="s">
        <v>259</v>
      </c>
      <c r="D96" s="59" t="s">
        <v>52</v>
      </c>
      <c r="E96" s="61">
        <v>7</v>
      </c>
      <c r="F96" s="10"/>
      <c r="G96" s="35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2.75">
      <c r="A97" s="30">
        <v>83</v>
      </c>
      <c r="B97" s="5"/>
      <c r="C97" s="25" t="s">
        <v>260</v>
      </c>
      <c r="D97" s="59" t="s">
        <v>52</v>
      </c>
      <c r="E97" s="61">
        <v>10</v>
      </c>
      <c r="F97" s="10"/>
      <c r="G97" s="35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2.75">
      <c r="A98" s="30">
        <v>84</v>
      </c>
      <c r="B98" s="5"/>
      <c r="C98" s="25" t="s">
        <v>261</v>
      </c>
      <c r="D98" s="59" t="s">
        <v>52</v>
      </c>
      <c r="E98" s="61">
        <v>10</v>
      </c>
      <c r="F98" s="10"/>
      <c r="G98" s="35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2.75">
      <c r="A99" s="30">
        <v>85</v>
      </c>
      <c r="B99" s="5"/>
      <c r="C99" s="25" t="s">
        <v>262</v>
      </c>
      <c r="D99" s="59" t="s">
        <v>52</v>
      </c>
      <c r="E99" s="61">
        <v>0.5</v>
      </c>
      <c r="F99" s="10"/>
      <c r="G99" s="35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2.75">
      <c r="A100" s="30">
        <v>86</v>
      </c>
      <c r="B100" s="5"/>
      <c r="C100" s="25" t="s">
        <v>263</v>
      </c>
      <c r="D100" s="59" t="s">
        <v>52</v>
      </c>
      <c r="E100" s="61">
        <v>0.5</v>
      </c>
      <c r="F100" s="10"/>
      <c r="G100" s="35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2.75">
      <c r="A101" s="30">
        <v>87</v>
      </c>
      <c r="B101" s="5"/>
      <c r="C101" s="25" t="s">
        <v>264</v>
      </c>
      <c r="D101" s="59" t="s">
        <v>52</v>
      </c>
      <c r="E101" s="61">
        <v>3</v>
      </c>
      <c r="F101" s="10"/>
      <c r="G101" s="35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2.75">
      <c r="A102" s="30">
        <v>88</v>
      </c>
      <c r="B102" s="5"/>
      <c r="C102" s="26" t="s">
        <v>243</v>
      </c>
      <c r="D102" s="9" t="s">
        <v>52</v>
      </c>
      <c r="E102" s="61">
        <v>6</v>
      </c>
      <c r="F102" s="10"/>
      <c r="G102" s="35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2.75">
      <c r="A103" s="30">
        <v>89</v>
      </c>
      <c r="B103" s="5"/>
      <c r="C103" s="26" t="s">
        <v>244</v>
      </c>
      <c r="D103" s="9" t="s">
        <v>52</v>
      </c>
      <c r="E103" s="61">
        <v>6</v>
      </c>
      <c r="F103" s="10"/>
      <c r="G103" s="35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2.75">
      <c r="A104" s="30">
        <v>90</v>
      </c>
      <c r="B104" s="5"/>
      <c r="C104" s="26" t="s">
        <v>245</v>
      </c>
      <c r="D104" s="9" t="s">
        <v>52</v>
      </c>
      <c r="E104" s="61">
        <v>7</v>
      </c>
      <c r="F104" s="10"/>
      <c r="G104" s="35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2.75">
      <c r="A105" s="30">
        <v>91</v>
      </c>
      <c r="B105" s="5"/>
      <c r="C105" s="26" t="s">
        <v>246</v>
      </c>
      <c r="D105" s="9" t="s">
        <v>52</v>
      </c>
      <c r="E105" s="61">
        <v>29</v>
      </c>
      <c r="F105" s="10"/>
      <c r="G105" s="35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2.75">
      <c r="A106" s="30">
        <v>92</v>
      </c>
      <c r="B106" s="5"/>
      <c r="C106" s="26" t="s">
        <v>247</v>
      </c>
      <c r="D106" s="9" t="s">
        <v>52</v>
      </c>
      <c r="E106" s="61">
        <v>4</v>
      </c>
      <c r="F106" s="10"/>
      <c r="G106" s="35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2.75">
      <c r="A107" s="30">
        <v>93</v>
      </c>
      <c r="B107" s="5"/>
      <c r="C107" s="26" t="s">
        <v>190</v>
      </c>
      <c r="D107" s="9" t="s">
        <v>52</v>
      </c>
      <c r="E107" s="61">
        <v>6</v>
      </c>
      <c r="F107" s="10"/>
      <c r="G107" s="35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2.75">
      <c r="A108" s="30">
        <v>94</v>
      </c>
      <c r="B108" s="5"/>
      <c r="C108" s="26" t="s">
        <v>187</v>
      </c>
      <c r="D108" s="9" t="s">
        <v>52</v>
      </c>
      <c r="E108" s="61">
        <v>10</v>
      </c>
      <c r="F108" s="10"/>
      <c r="G108" s="35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2.75">
      <c r="A109" s="30">
        <v>95</v>
      </c>
      <c r="B109" s="5"/>
      <c r="C109" s="26" t="s">
        <v>248</v>
      </c>
      <c r="D109" s="9" t="s">
        <v>52</v>
      </c>
      <c r="E109" s="61">
        <v>0.3</v>
      </c>
      <c r="F109" s="10"/>
      <c r="G109" s="35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2.75">
      <c r="A110" s="30">
        <v>96</v>
      </c>
      <c r="B110" s="5"/>
      <c r="C110" s="26" t="s">
        <v>249</v>
      </c>
      <c r="D110" s="9" t="s">
        <v>52</v>
      </c>
      <c r="E110" s="61">
        <v>0.3</v>
      </c>
      <c r="F110" s="10"/>
      <c r="G110" s="35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2.75">
      <c r="A111" s="30">
        <v>97</v>
      </c>
      <c r="B111" s="5"/>
      <c r="C111" s="25" t="s">
        <v>250</v>
      </c>
      <c r="D111" s="9" t="s">
        <v>55</v>
      </c>
      <c r="E111" s="61">
        <v>4</v>
      </c>
      <c r="F111" s="10"/>
      <c r="G111" s="35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2.75">
      <c r="A112" s="30">
        <v>98</v>
      </c>
      <c r="B112" s="5"/>
      <c r="C112" s="25" t="s">
        <v>251</v>
      </c>
      <c r="D112" s="9" t="s">
        <v>55</v>
      </c>
      <c r="E112" s="61">
        <v>10</v>
      </c>
      <c r="F112" s="10"/>
      <c r="G112" s="35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2.75">
      <c r="A113" s="30">
        <v>99</v>
      </c>
      <c r="B113" s="5"/>
      <c r="C113" s="25" t="s">
        <v>193</v>
      </c>
      <c r="D113" s="9" t="s">
        <v>55</v>
      </c>
      <c r="E113" s="61">
        <v>4</v>
      </c>
      <c r="F113" s="10"/>
      <c r="G113" s="35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2.75">
      <c r="A114" s="30">
        <v>100</v>
      </c>
      <c r="B114" s="5"/>
      <c r="C114" s="25" t="s">
        <v>252</v>
      </c>
      <c r="D114" s="9" t="s">
        <v>55</v>
      </c>
      <c r="E114" s="61">
        <v>3</v>
      </c>
      <c r="F114" s="10"/>
      <c r="G114" s="35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2.75">
      <c r="A115" s="30">
        <v>101</v>
      </c>
      <c r="B115" s="5"/>
      <c r="C115" s="25" t="s">
        <v>65</v>
      </c>
      <c r="D115" s="9" t="s">
        <v>64</v>
      </c>
      <c r="E115" s="10">
        <v>3.1</v>
      </c>
      <c r="F115" s="10"/>
      <c r="G115" s="35"/>
      <c r="H115" s="10"/>
      <c r="I115" s="9"/>
      <c r="J115" s="9"/>
      <c r="K115" s="10"/>
      <c r="L115" s="10"/>
      <c r="M115" s="10"/>
      <c r="N115" s="10"/>
      <c r="O115" s="10"/>
      <c r="P115" s="10"/>
    </row>
    <row r="116" spans="1:16" ht="12.75">
      <c r="A116" s="30">
        <v>102</v>
      </c>
      <c r="B116" s="5"/>
      <c r="C116" s="25" t="s">
        <v>66</v>
      </c>
      <c r="D116" s="9" t="s">
        <v>64</v>
      </c>
      <c r="E116" s="10">
        <v>2.2</v>
      </c>
      <c r="F116" s="10"/>
      <c r="G116" s="35"/>
      <c r="H116" s="10"/>
      <c r="I116" s="10"/>
      <c r="J116" s="9"/>
      <c r="K116" s="10"/>
      <c r="L116" s="10"/>
      <c r="M116" s="10"/>
      <c r="N116" s="10"/>
      <c r="O116" s="10"/>
      <c r="P116" s="10"/>
    </row>
    <row r="117" spans="1:16" ht="12.75">
      <c r="A117" s="30">
        <v>103</v>
      </c>
      <c r="B117" s="5"/>
      <c r="C117" s="25" t="s">
        <v>67</v>
      </c>
      <c r="D117" s="9" t="s">
        <v>64</v>
      </c>
      <c r="E117" s="10">
        <v>2.8</v>
      </c>
      <c r="F117" s="10"/>
      <c r="G117" s="35"/>
      <c r="H117" s="10"/>
      <c r="I117" s="10"/>
      <c r="J117" s="9"/>
      <c r="K117" s="10"/>
      <c r="L117" s="10"/>
      <c r="M117" s="10"/>
      <c r="N117" s="10"/>
      <c r="O117" s="10"/>
      <c r="P117" s="10"/>
    </row>
    <row r="118" spans="1:16" ht="12.75">
      <c r="A118" s="30">
        <v>104</v>
      </c>
      <c r="B118" s="5"/>
      <c r="C118" s="25" t="s">
        <v>63</v>
      </c>
      <c r="D118" s="9" t="s">
        <v>62</v>
      </c>
      <c r="E118" s="10">
        <v>53.2</v>
      </c>
      <c r="F118" s="10"/>
      <c r="G118" s="35"/>
      <c r="H118" s="10"/>
      <c r="I118" s="9"/>
      <c r="J118" s="10"/>
      <c r="K118" s="10"/>
      <c r="L118" s="10"/>
      <c r="M118" s="10"/>
      <c r="N118" s="10"/>
      <c r="O118" s="10"/>
      <c r="P118" s="10"/>
    </row>
    <row r="119" spans="1:16" ht="12.75">
      <c r="A119" s="30">
        <v>105</v>
      </c>
      <c r="B119" s="5"/>
      <c r="C119" s="25" t="s">
        <v>255</v>
      </c>
      <c r="D119" s="9" t="s">
        <v>55</v>
      </c>
      <c r="E119" s="61">
        <v>2</v>
      </c>
      <c r="F119" s="10"/>
      <c r="G119" s="35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2.75">
      <c r="A120" s="30">
        <v>106</v>
      </c>
      <c r="B120" s="5"/>
      <c r="C120" s="25" t="s">
        <v>256</v>
      </c>
      <c r="D120" s="9" t="s">
        <v>55</v>
      </c>
      <c r="E120" s="61">
        <v>2</v>
      </c>
      <c r="F120" s="10"/>
      <c r="G120" s="35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2.75">
      <c r="A121" s="30">
        <v>107</v>
      </c>
      <c r="B121" s="5"/>
      <c r="C121" s="25" t="s">
        <v>295</v>
      </c>
      <c r="D121" s="9" t="s">
        <v>55</v>
      </c>
      <c r="E121" s="61">
        <v>2</v>
      </c>
      <c r="F121" s="10"/>
      <c r="G121" s="35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2.75">
      <c r="A122" s="30">
        <v>108</v>
      </c>
      <c r="B122" s="5"/>
      <c r="C122" s="25" t="s">
        <v>296</v>
      </c>
      <c r="D122" s="9" t="s">
        <v>55</v>
      </c>
      <c r="E122" s="61">
        <v>2</v>
      </c>
      <c r="F122" s="10"/>
      <c r="G122" s="35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2.75">
      <c r="A123" s="5"/>
      <c r="B123" s="5"/>
      <c r="C123" s="17" t="s">
        <v>19</v>
      </c>
      <c r="D123" s="18"/>
      <c r="E123" s="18"/>
      <c r="F123" s="18"/>
      <c r="G123" s="18"/>
      <c r="H123" s="18"/>
      <c r="I123" s="18"/>
      <c r="J123" s="18"/>
      <c r="K123" s="18"/>
      <c r="L123" s="19"/>
      <c r="M123" s="19"/>
      <c r="N123" s="19"/>
      <c r="O123" s="19"/>
      <c r="P123" s="19"/>
    </row>
    <row r="124" spans="1:16" ht="12.75">
      <c r="A124" s="5"/>
      <c r="B124" s="5"/>
      <c r="C124" s="156" t="s">
        <v>49</v>
      </c>
      <c r="D124" s="157"/>
      <c r="E124" s="157"/>
      <c r="F124" s="157"/>
      <c r="G124" s="157"/>
      <c r="H124" s="157"/>
      <c r="I124" s="157"/>
      <c r="J124" s="157"/>
      <c r="K124" s="158"/>
      <c r="L124" s="9"/>
      <c r="M124" s="9"/>
      <c r="N124" s="10">
        <f>N123*0.03</f>
        <v>0</v>
      </c>
      <c r="O124" s="9"/>
      <c r="P124" s="10">
        <f>N124</f>
        <v>0</v>
      </c>
    </row>
    <row r="125" spans="1:16" ht="12.75">
      <c r="A125" s="5"/>
      <c r="B125" s="5"/>
      <c r="C125" s="144" t="s">
        <v>20</v>
      </c>
      <c r="D125" s="145"/>
      <c r="E125" s="145"/>
      <c r="F125" s="145"/>
      <c r="G125" s="145"/>
      <c r="H125" s="145"/>
      <c r="I125" s="145"/>
      <c r="J125" s="145"/>
      <c r="K125" s="146"/>
      <c r="L125" s="20">
        <f>SUM(L123:L124)</f>
        <v>0</v>
      </c>
      <c r="M125" s="20">
        <f>SUM(M123:M124)</f>
        <v>0</v>
      </c>
      <c r="N125" s="20">
        <f>SUM(N123:N124)</f>
        <v>0</v>
      </c>
      <c r="O125" s="20">
        <f>SUM(O123:O124)</f>
        <v>0</v>
      </c>
      <c r="P125" s="20">
        <f>SUM(P123:P124)</f>
        <v>0</v>
      </c>
    </row>
    <row r="127" spans="1:16" ht="12.75">
      <c r="A127" s="149" t="s">
        <v>22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</row>
    <row r="129" spans="1:16" ht="15" customHeight="1">
      <c r="A129" s="127" t="s">
        <v>309</v>
      </c>
      <c r="B129" s="127"/>
      <c r="C129" s="127"/>
      <c r="D129" s="127"/>
      <c r="E129" s="127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2:16" ht="15.75" customHeight="1">
      <c r="B130" s="143" t="s">
        <v>23</v>
      </c>
      <c r="C130" s="143"/>
      <c r="D130" s="143"/>
      <c r="E130" s="14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2.75">
      <c r="A131" s="1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2" ht="12.75">
      <c r="A132" s="1"/>
      <c r="B132" s="1"/>
    </row>
    <row r="136" spans="4:16" ht="21">
      <c r="D136" s="103" t="s">
        <v>310</v>
      </c>
      <c r="E136" s="103" t="s">
        <v>311</v>
      </c>
      <c r="F136" s="103"/>
      <c r="G136" s="103"/>
      <c r="H136" s="103"/>
      <c r="I136" s="103"/>
      <c r="J136" s="103"/>
      <c r="K136" s="103"/>
      <c r="L136" s="103"/>
      <c r="M136" s="102"/>
      <c r="N136" s="102"/>
      <c r="O136" s="102"/>
      <c r="P136" s="102"/>
    </row>
    <row r="137" spans="4:16" ht="21">
      <c r="D137" s="103"/>
      <c r="E137" s="103"/>
      <c r="F137" s="103"/>
      <c r="G137" s="103"/>
      <c r="H137" s="103"/>
      <c r="I137" s="103"/>
      <c r="J137" s="103"/>
      <c r="K137" s="103"/>
      <c r="L137" s="103"/>
      <c r="M137" s="102"/>
      <c r="N137" s="102"/>
      <c r="O137" s="102"/>
      <c r="P137" s="102"/>
    </row>
    <row r="138" spans="4:13" ht="21">
      <c r="D138" s="104"/>
      <c r="E138" s="104"/>
      <c r="F138" s="104"/>
      <c r="G138" s="104"/>
      <c r="H138" s="104"/>
      <c r="I138" s="104"/>
      <c r="J138" s="104"/>
      <c r="K138" s="104"/>
      <c r="L138" s="104"/>
      <c r="M138" s="105"/>
    </row>
    <row r="139" spans="4:13" ht="12.75"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4:13" ht="12.75"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4:13" ht="12.75"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</row>
  </sheetData>
  <sheetProtection/>
  <mergeCells count="23">
    <mergeCell ref="A6:P6"/>
    <mergeCell ref="N1:P1"/>
    <mergeCell ref="A2:P2"/>
    <mergeCell ref="A3:P3"/>
    <mergeCell ref="A4:P4"/>
    <mergeCell ref="A5:P5"/>
    <mergeCell ref="C124:K124"/>
    <mergeCell ref="A129:E129"/>
    <mergeCell ref="F12:K12"/>
    <mergeCell ref="L12:P12"/>
    <mergeCell ref="B130:E130"/>
    <mergeCell ref="A127:P127"/>
    <mergeCell ref="C125:K125"/>
    <mergeCell ref="A7:P7"/>
    <mergeCell ref="A8:P8"/>
    <mergeCell ref="A9:H9"/>
    <mergeCell ref="M9:N9"/>
    <mergeCell ref="L10:P10"/>
    <mergeCell ref="A12:A13"/>
    <mergeCell ref="B12:B13"/>
    <mergeCell ref="C12:C13"/>
    <mergeCell ref="D12:D13"/>
    <mergeCell ref="E12:E13"/>
  </mergeCells>
  <printOptions/>
  <pageMargins left="0.2" right="0.16" top="0.34" bottom="0.23" header="0.3" footer="0.16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="90" zoomScaleNormal="90" zoomScalePageLayoutView="0" workbookViewId="0" topLeftCell="A55">
      <selection activeCell="J90" sqref="J90"/>
    </sheetView>
  </sheetViews>
  <sheetFormatPr defaultColWidth="9.140625" defaultRowHeight="15"/>
  <cols>
    <col min="1" max="1" width="3.8515625" style="4" customWidth="1"/>
    <col min="2" max="2" width="4.7109375" style="4" customWidth="1"/>
    <col min="3" max="3" width="38.7109375" style="4" customWidth="1"/>
    <col min="4" max="4" width="9.8515625" style="4" customWidth="1"/>
    <col min="5" max="5" width="8.28125" style="4" customWidth="1"/>
    <col min="6" max="6" width="6.8515625" style="4" customWidth="1"/>
    <col min="7" max="16384" width="9.140625" style="4" customWidth="1"/>
  </cols>
  <sheetData>
    <row r="1" spans="14:16" ht="14.25" customHeight="1">
      <c r="N1" s="122"/>
      <c r="O1" s="122"/>
      <c r="P1" s="122"/>
    </row>
    <row r="2" spans="1:16" ht="12.75">
      <c r="A2" s="123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2.75">
      <c r="A3" s="139" t="s">
        <v>71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5">
      <c r="A4" s="142" t="s">
        <v>16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25.5" customHeight="1">
      <c r="A5" s="122" t="s">
        <v>290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2.75">
      <c r="A6" s="140" t="s">
        <v>292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2.75">
      <c r="A7" s="140" t="s">
        <v>293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2.75">
      <c r="A8" s="140" t="s">
        <v>307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ht="15" customHeight="1">
      <c r="A9" s="141"/>
      <c r="B9" s="141"/>
      <c r="C9" s="141"/>
      <c r="D9" s="141"/>
      <c r="E9" s="141"/>
      <c r="F9" s="141"/>
      <c r="G9" s="141"/>
      <c r="H9" s="141"/>
      <c r="I9" s="1"/>
      <c r="J9" s="1"/>
      <c r="K9" s="1"/>
      <c r="L9" s="1"/>
      <c r="M9" s="124" t="s">
        <v>18</v>
      </c>
      <c r="N9" s="124"/>
      <c r="O9" s="22">
        <f>O80</f>
        <v>0</v>
      </c>
      <c r="P9" s="1" t="s">
        <v>17</v>
      </c>
    </row>
    <row r="10" spans="1:1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41" t="s">
        <v>308</v>
      </c>
      <c r="M10" s="141"/>
      <c r="N10" s="141"/>
      <c r="O10" s="141"/>
      <c r="P10" s="141"/>
    </row>
    <row r="12" spans="1:16" ht="12.75">
      <c r="A12" s="150" t="s">
        <v>0</v>
      </c>
      <c r="B12" s="150" t="s">
        <v>1</v>
      </c>
      <c r="C12" s="150" t="s">
        <v>2</v>
      </c>
      <c r="D12" s="150" t="s">
        <v>3</v>
      </c>
      <c r="E12" s="150" t="s">
        <v>4</v>
      </c>
      <c r="F12" s="153" t="s">
        <v>5</v>
      </c>
      <c r="G12" s="154"/>
      <c r="H12" s="154"/>
      <c r="I12" s="154"/>
      <c r="J12" s="154"/>
      <c r="K12" s="155"/>
      <c r="L12" s="153" t="s">
        <v>12</v>
      </c>
      <c r="M12" s="154"/>
      <c r="N12" s="154"/>
      <c r="O12" s="154"/>
      <c r="P12" s="155"/>
    </row>
    <row r="13" spans="1:16" ht="52.5">
      <c r="A13" s="151"/>
      <c r="B13" s="151"/>
      <c r="C13" s="151"/>
      <c r="D13" s="151"/>
      <c r="E13" s="15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ht="26.25">
      <c r="A14" s="9">
        <v>1</v>
      </c>
      <c r="B14" s="5"/>
      <c r="C14" s="48" t="s">
        <v>299</v>
      </c>
      <c r="D14" s="49" t="s">
        <v>55</v>
      </c>
      <c r="E14" s="50">
        <v>1</v>
      </c>
      <c r="F14" s="10"/>
      <c r="G14" s="35"/>
      <c r="H14" s="10"/>
      <c r="I14" s="9"/>
      <c r="J14" s="10"/>
      <c r="K14" s="10"/>
      <c r="L14" s="10"/>
      <c r="M14" s="10"/>
      <c r="N14" s="10"/>
      <c r="O14" s="10"/>
      <c r="P14" s="10"/>
    </row>
    <row r="15" spans="1:16" ht="12.75">
      <c r="A15" s="9"/>
      <c r="B15" s="5"/>
      <c r="C15" s="52" t="s">
        <v>73</v>
      </c>
      <c r="D15" s="49" t="s">
        <v>55</v>
      </c>
      <c r="E15" s="50">
        <v>1</v>
      </c>
      <c r="F15" s="9"/>
      <c r="G15" s="35"/>
      <c r="H15" s="10"/>
      <c r="I15" s="10"/>
      <c r="J15" s="9"/>
      <c r="K15" s="10"/>
      <c r="L15" s="10"/>
      <c r="M15" s="10"/>
      <c r="N15" s="10"/>
      <c r="O15" s="10"/>
      <c r="P15" s="10"/>
    </row>
    <row r="16" spans="1:16" ht="12.75">
      <c r="A16" s="9"/>
      <c r="B16" s="5"/>
      <c r="C16" s="52" t="s">
        <v>78</v>
      </c>
      <c r="D16" s="49" t="s">
        <v>55</v>
      </c>
      <c r="E16" s="50">
        <v>1</v>
      </c>
      <c r="F16" s="9"/>
      <c r="G16" s="35"/>
      <c r="H16" s="10"/>
      <c r="I16" s="10"/>
      <c r="J16" s="9"/>
      <c r="K16" s="10"/>
      <c r="L16" s="10"/>
      <c r="M16" s="10"/>
      <c r="N16" s="10"/>
      <c r="O16" s="10"/>
      <c r="P16" s="10"/>
    </row>
    <row r="17" spans="1:16" ht="12.75">
      <c r="A17" s="9"/>
      <c r="B17" s="5"/>
      <c r="C17" s="52" t="s">
        <v>74</v>
      </c>
      <c r="D17" s="49" t="s">
        <v>55</v>
      </c>
      <c r="E17" s="50">
        <v>1</v>
      </c>
      <c r="F17" s="9"/>
      <c r="G17" s="35"/>
      <c r="H17" s="10"/>
      <c r="I17" s="9"/>
      <c r="J17" s="9"/>
      <c r="K17" s="10"/>
      <c r="L17" s="10"/>
      <c r="M17" s="10"/>
      <c r="N17" s="10"/>
      <c r="O17" s="10"/>
      <c r="P17" s="10"/>
    </row>
    <row r="18" spans="1:16" ht="12.75">
      <c r="A18" s="9"/>
      <c r="B18" s="5"/>
      <c r="C18" s="52" t="s">
        <v>79</v>
      </c>
      <c r="D18" s="49" t="s">
        <v>55</v>
      </c>
      <c r="E18" s="50">
        <v>2</v>
      </c>
      <c r="F18" s="9"/>
      <c r="G18" s="35"/>
      <c r="H18" s="10"/>
      <c r="I18" s="10"/>
      <c r="J18" s="9"/>
      <c r="K18" s="10"/>
      <c r="L18" s="10"/>
      <c r="M18" s="10"/>
      <c r="N18" s="10"/>
      <c r="O18" s="10"/>
      <c r="P18" s="10"/>
    </row>
    <row r="19" spans="1:16" ht="26.25">
      <c r="A19" s="9">
        <v>2</v>
      </c>
      <c r="B19" s="5"/>
      <c r="C19" s="48" t="s">
        <v>225</v>
      </c>
      <c r="D19" s="49" t="s">
        <v>55</v>
      </c>
      <c r="E19" s="50">
        <v>2</v>
      </c>
      <c r="F19" s="10"/>
      <c r="G19" s="35"/>
      <c r="H19" s="10"/>
      <c r="I19" s="9"/>
      <c r="J19" s="10"/>
      <c r="K19" s="10"/>
      <c r="L19" s="10"/>
      <c r="M19" s="10"/>
      <c r="N19" s="10"/>
      <c r="O19" s="10"/>
      <c r="P19" s="10"/>
    </row>
    <row r="20" spans="1:16" ht="12.75">
      <c r="A20" s="9"/>
      <c r="B20" s="5"/>
      <c r="C20" s="52" t="s">
        <v>73</v>
      </c>
      <c r="D20" s="49" t="s">
        <v>55</v>
      </c>
      <c r="E20" s="50">
        <v>4</v>
      </c>
      <c r="F20" s="9"/>
      <c r="G20" s="35"/>
      <c r="H20" s="10"/>
      <c r="I20" s="10"/>
      <c r="J20" s="9"/>
      <c r="K20" s="10"/>
      <c r="L20" s="10"/>
      <c r="M20" s="10"/>
      <c r="N20" s="10"/>
      <c r="O20" s="10"/>
      <c r="P20" s="10"/>
    </row>
    <row r="21" spans="1:16" ht="12.75">
      <c r="A21" s="9"/>
      <c r="B21" s="5"/>
      <c r="C21" s="52" t="s">
        <v>76</v>
      </c>
      <c r="D21" s="49" t="s">
        <v>55</v>
      </c>
      <c r="E21" s="50">
        <v>4</v>
      </c>
      <c r="F21" s="9"/>
      <c r="G21" s="35"/>
      <c r="H21" s="10"/>
      <c r="I21" s="10"/>
      <c r="J21" s="9"/>
      <c r="K21" s="10"/>
      <c r="L21" s="10"/>
      <c r="M21" s="10"/>
      <c r="N21" s="10"/>
      <c r="O21" s="10"/>
      <c r="P21" s="10"/>
    </row>
    <row r="22" spans="1:16" ht="12.75">
      <c r="A22" s="9"/>
      <c r="B22" s="5"/>
      <c r="C22" s="52" t="s">
        <v>80</v>
      </c>
      <c r="D22" s="49" t="s">
        <v>55</v>
      </c>
      <c r="E22" s="50">
        <v>8</v>
      </c>
      <c r="F22" s="9"/>
      <c r="G22" s="35"/>
      <c r="H22" s="10"/>
      <c r="I22" s="10"/>
      <c r="J22" s="9"/>
      <c r="K22" s="10"/>
      <c r="L22" s="10"/>
      <c r="M22" s="10"/>
      <c r="N22" s="10"/>
      <c r="O22" s="10"/>
      <c r="P22" s="10"/>
    </row>
    <row r="23" spans="1:16" ht="26.25">
      <c r="A23" s="9"/>
      <c r="B23" s="5"/>
      <c r="C23" s="48" t="s">
        <v>224</v>
      </c>
      <c r="D23" s="49" t="s">
        <v>55</v>
      </c>
      <c r="E23" s="50">
        <v>2</v>
      </c>
      <c r="F23" s="10"/>
      <c r="G23" s="35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2.75">
      <c r="A24" s="9"/>
      <c r="B24" s="5"/>
      <c r="C24" s="51" t="s">
        <v>221</v>
      </c>
      <c r="D24" s="49" t="s">
        <v>64</v>
      </c>
      <c r="E24" s="50">
        <v>48</v>
      </c>
      <c r="F24" s="10"/>
      <c r="G24" s="35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2.75">
      <c r="A25" s="9"/>
      <c r="B25" s="5"/>
      <c r="C25" s="51" t="s">
        <v>304</v>
      </c>
      <c r="D25" s="49" t="s">
        <v>64</v>
      </c>
      <c r="E25" s="50">
        <v>185.14</v>
      </c>
      <c r="F25" s="10"/>
      <c r="G25" s="35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2.75">
      <c r="A26" s="9"/>
      <c r="B26" s="5"/>
      <c r="C26" s="51" t="s">
        <v>210</v>
      </c>
      <c r="D26" s="49" t="s">
        <v>64</v>
      </c>
      <c r="E26" s="50">
        <v>193.06</v>
      </c>
      <c r="F26" s="9"/>
      <c r="G26" s="35"/>
      <c r="H26" s="10"/>
      <c r="I26" s="10"/>
      <c r="J26" s="9"/>
      <c r="K26" s="10"/>
      <c r="L26" s="10"/>
      <c r="M26" s="10"/>
      <c r="N26" s="10"/>
      <c r="O26" s="10"/>
      <c r="P26" s="10"/>
    </row>
    <row r="27" spans="1:16" ht="12.75">
      <c r="A27" s="9"/>
      <c r="B27" s="5"/>
      <c r="C27" s="51" t="s">
        <v>212</v>
      </c>
      <c r="D27" s="49" t="s">
        <v>64</v>
      </c>
      <c r="E27" s="50">
        <v>323</v>
      </c>
      <c r="F27" s="9"/>
      <c r="G27" s="35"/>
      <c r="H27" s="10"/>
      <c r="I27" s="10"/>
      <c r="J27" s="9"/>
      <c r="K27" s="10"/>
      <c r="L27" s="10"/>
      <c r="M27" s="10"/>
      <c r="N27" s="10"/>
      <c r="O27" s="10"/>
      <c r="P27" s="10"/>
    </row>
    <row r="28" spans="1:16" ht="12.75">
      <c r="A28" s="9"/>
      <c r="B28" s="5"/>
      <c r="C28" s="51" t="s">
        <v>207</v>
      </c>
      <c r="D28" s="49" t="s">
        <v>82</v>
      </c>
      <c r="E28" s="53">
        <v>1.26</v>
      </c>
      <c r="F28" s="9"/>
      <c r="G28" s="35"/>
      <c r="H28" s="10"/>
      <c r="I28" s="10"/>
      <c r="J28" s="9"/>
      <c r="K28" s="10"/>
      <c r="L28" s="10"/>
      <c r="M28" s="10"/>
      <c r="N28" s="10"/>
      <c r="O28" s="10"/>
      <c r="P28" s="10"/>
    </row>
    <row r="29" spans="1:16" ht="26.25">
      <c r="A29" s="9">
        <v>3</v>
      </c>
      <c r="B29" s="5"/>
      <c r="C29" s="48" t="s">
        <v>226</v>
      </c>
      <c r="D29" s="49" t="s">
        <v>55</v>
      </c>
      <c r="E29" s="50">
        <v>1</v>
      </c>
      <c r="F29" s="10"/>
      <c r="G29" s="35"/>
      <c r="H29" s="10"/>
      <c r="I29" s="9"/>
      <c r="J29" s="10"/>
      <c r="K29" s="10"/>
      <c r="L29" s="10"/>
      <c r="M29" s="10"/>
      <c r="N29" s="10"/>
      <c r="O29" s="10"/>
      <c r="P29" s="10"/>
    </row>
    <row r="30" spans="1:16" ht="12.75">
      <c r="A30" s="9"/>
      <c r="B30" s="5"/>
      <c r="C30" s="52" t="s">
        <v>73</v>
      </c>
      <c r="D30" s="49" t="s">
        <v>55</v>
      </c>
      <c r="E30" s="50">
        <v>2</v>
      </c>
      <c r="F30" s="9"/>
      <c r="G30" s="35"/>
      <c r="H30" s="10"/>
      <c r="I30" s="10"/>
      <c r="J30" s="9"/>
      <c r="K30" s="10"/>
      <c r="L30" s="10"/>
      <c r="M30" s="10"/>
      <c r="N30" s="10"/>
      <c r="O30" s="10"/>
      <c r="P30" s="10"/>
    </row>
    <row r="31" spans="1:16" ht="12.75">
      <c r="A31" s="9"/>
      <c r="B31" s="5"/>
      <c r="C31" s="47" t="s">
        <v>194</v>
      </c>
      <c r="D31" s="9" t="s">
        <v>55</v>
      </c>
      <c r="E31" s="10">
        <v>2</v>
      </c>
      <c r="F31" s="9"/>
      <c r="G31" s="35"/>
      <c r="H31" s="10"/>
      <c r="I31" s="9"/>
      <c r="J31" s="9"/>
      <c r="K31" s="10"/>
      <c r="L31" s="10"/>
      <c r="M31" s="10"/>
      <c r="N31" s="10"/>
      <c r="O31" s="10"/>
      <c r="P31" s="10"/>
    </row>
    <row r="32" spans="1:16" ht="12.75">
      <c r="A32" s="9"/>
      <c r="B32" s="5"/>
      <c r="C32" s="52" t="s">
        <v>80</v>
      </c>
      <c r="D32" s="49" t="s">
        <v>55</v>
      </c>
      <c r="E32" s="50">
        <v>4</v>
      </c>
      <c r="F32" s="9"/>
      <c r="G32" s="35"/>
      <c r="H32" s="10"/>
      <c r="I32" s="10"/>
      <c r="J32" s="9"/>
      <c r="K32" s="10"/>
      <c r="L32" s="10"/>
      <c r="M32" s="10"/>
      <c r="N32" s="10"/>
      <c r="O32" s="10"/>
      <c r="P32" s="10"/>
    </row>
    <row r="33" spans="2:16" ht="26.25">
      <c r="B33" s="5"/>
      <c r="C33" s="48" t="s">
        <v>213</v>
      </c>
      <c r="D33" s="49" t="s">
        <v>55</v>
      </c>
      <c r="E33" s="50">
        <v>1</v>
      </c>
      <c r="F33" s="10"/>
      <c r="G33" s="35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2.75">
      <c r="A34" s="9"/>
      <c r="B34" s="5"/>
      <c r="C34" s="51" t="s">
        <v>210</v>
      </c>
      <c r="D34" s="49" t="s">
        <v>64</v>
      </c>
      <c r="E34" s="50">
        <v>66.4</v>
      </c>
      <c r="F34" s="9"/>
      <c r="G34" s="35"/>
      <c r="H34" s="10"/>
      <c r="I34" s="10"/>
      <c r="J34" s="9"/>
      <c r="K34" s="10"/>
      <c r="L34" s="10"/>
      <c r="M34" s="10"/>
      <c r="N34" s="10"/>
      <c r="O34" s="10"/>
      <c r="P34" s="10"/>
    </row>
    <row r="35" spans="1:16" ht="12.75">
      <c r="A35" s="9"/>
      <c r="B35" s="5"/>
      <c r="C35" s="51" t="s">
        <v>211</v>
      </c>
      <c r="D35" s="49" t="s">
        <v>64</v>
      </c>
      <c r="E35" s="50">
        <v>52.34</v>
      </c>
      <c r="F35" s="9"/>
      <c r="G35" s="35"/>
      <c r="H35" s="10"/>
      <c r="I35" s="10"/>
      <c r="J35" s="9"/>
      <c r="K35" s="10"/>
      <c r="L35" s="10"/>
      <c r="M35" s="10"/>
      <c r="N35" s="10"/>
      <c r="O35" s="10"/>
      <c r="P35" s="10"/>
    </row>
    <row r="36" spans="1:16" ht="12.75">
      <c r="A36" s="9"/>
      <c r="B36" s="5"/>
      <c r="C36" s="51" t="s">
        <v>212</v>
      </c>
      <c r="D36" s="49" t="s">
        <v>64</v>
      </c>
      <c r="E36" s="50">
        <v>190.4</v>
      </c>
      <c r="F36" s="9"/>
      <c r="G36" s="35"/>
      <c r="H36" s="10"/>
      <c r="I36" s="10"/>
      <c r="J36" s="9"/>
      <c r="K36" s="10"/>
      <c r="L36" s="10"/>
      <c r="M36" s="10"/>
      <c r="N36" s="10"/>
      <c r="O36" s="10"/>
      <c r="P36" s="10"/>
    </row>
    <row r="37" spans="1:16" ht="12.75">
      <c r="A37" s="9"/>
      <c r="B37" s="5"/>
      <c r="C37" s="51" t="s">
        <v>207</v>
      </c>
      <c r="D37" s="49" t="s">
        <v>82</v>
      </c>
      <c r="E37" s="53">
        <v>0.781</v>
      </c>
      <c r="F37" s="9"/>
      <c r="G37" s="35"/>
      <c r="H37" s="10"/>
      <c r="I37" s="10"/>
      <c r="J37" s="9"/>
      <c r="K37" s="10"/>
      <c r="L37" s="10"/>
      <c r="M37" s="10"/>
      <c r="N37" s="10"/>
      <c r="O37" s="10"/>
      <c r="P37" s="10"/>
    </row>
    <row r="38" spans="1:16" ht="26.25">
      <c r="A38" s="9">
        <v>4</v>
      </c>
      <c r="B38" s="5"/>
      <c r="C38" s="48" t="s">
        <v>227</v>
      </c>
      <c r="D38" s="49" t="s">
        <v>55</v>
      </c>
      <c r="E38" s="50">
        <v>1</v>
      </c>
      <c r="F38" s="10"/>
      <c r="G38" s="35"/>
      <c r="H38" s="10"/>
      <c r="I38" s="9"/>
      <c r="J38" s="10"/>
      <c r="K38" s="10"/>
      <c r="L38" s="10"/>
      <c r="M38" s="10"/>
      <c r="N38" s="10"/>
      <c r="O38" s="10"/>
      <c r="P38" s="10"/>
    </row>
    <row r="39" spans="1:16" ht="12.75">
      <c r="A39" s="9"/>
      <c r="B39" s="5"/>
      <c r="C39" s="52" t="s">
        <v>305</v>
      </c>
      <c r="D39" s="49" t="s">
        <v>55</v>
      </c>
      <c r="E39" s="50">
        <v>1</v>
      </c>
      <c r="F39" s="9"/>
      <c r="G39" s="35"/>
      <c r="H39" s="10"/>
      <c r="I39" s="10"/>
      <c r="J39" s="9"/>
      <c r="K39" s="10"/>
      <c r="L39" s="10"/>
      <c r="M39" s="10"/>
      <c r="N39" s="10"/>
      <c r="O39" s="10"/>
      <c r="P39" s="10"/>
    </row>
    <row r="40" spans="1:16" ht="12.75">
      <c r="A40" s="9"/>
      <c r="B40" s="5"/>
      <c r="C40" s="52" t="s">
        <v>76</v>
      </c>
      <c r="D40" s="49" t="s">
        <v>55</v>
      </c>
      <c r="E40" s="50">
        <v>2</v>
      </c>
      <c r="F40" s="9"/>
      <c r="G40" s="35"/>
      <c r="H40" s="10"/>
      <c r="I40" s="10"/>
      <c r="J40" s="9"/>
      <c r="K40" s="10"/>
      <c r="L40" s="10"/>
      <c r="M40" s="10"/>
      <c r="N40" s="10"/>
      <c r="O40" s="10"/>
      <c r="P40" s="10"/>
    </row>
    <row r="41" spans="1:16" ht="12.75">
      <c r="A41" s="9"/>
      <c r="B41" s="5"/>
      <c r="C41" s="52" t="s">
        <v>77</v>
      </c>
      <c r="D41" s="49" t="s">
        <v>55</v>
      </c>
      <c r="E41" s="50">
        <v>1</v>
      </c>
      <c r="F41" s="9"/>
      <c r="G41" s="35"/>
      <c r="H41" s="10"/>
      <c r="I41" s="10"/>
      <c r="J41" s="9"/>
      <c r="K41" s="10"/>
      <c r="L41" s="10"/>
      <c r="M41" s="10"/>
      <c r="N41" s="10"/>
      <c r="O41" s="10"/>
      <c r="P41" s="10"/>
    </row>
    <row r="42" spans="1:16" ht="12.75">
      <c r="A42" s="9"/>
      <c r="B42" s="5"/>
      <c r="C42" s="47" t="s">
        <v>223</v>
      </c>
      <c r="D42" s="9" t="s">
        <v>55</v>
      </c>
      <c r="E42" s="10">
        <v>1</v>
      </c>
      <c r="F42" s="9"/>
      <c r="G42" s="35"/>
      <c r="H42" s="10"/>
      <c r="I42" s="10"/>
      <c r="J42" s="9"/>
      <c r="K42" s="10"/>
      <c r="L42" s="10"/>
      <c r="M42" s="10"/>
      <c r="N42" s="10"/>
      <c r="O42" s="10"/>
      <c r="P42" s="10"/>
    </row>
    <row r="43" spans="1:16" ht="12.75">
      <c r="A43" s="9"/>
      <c r="B43" s="5"/>
      <c r="C43" s="47" t="s">
        <v>75</v>
      </c>
      <c r="D43" s="9" t="s">
        <v>55</v>
      </c>
      <c r="E43" s="10">
        <v>1</v>
      </c>
      <c r="F43" s="9"/>
      <c r="G43" s="35"/>
      <c r="H43" s="10"/>
      <c r="I43" s="10"/>
      <c r="J43" s="9"/>
      <c r="K43" s="10"/>
      <c r="L43" s="10"/>
      <c r="M43" s="10"/>
      <c r="N43" s="10"/>
      <c r="O43" s="10"/>
      <c r="P43" s="10"/>
    </row>
    <row r="44" spans="1:16" ht="12.75">
      <c r="A44" s="9"/>
      <c r="B44" s="5"/>
      <c r="C44" s="47" t="s">
        <v>198</v>
      </c>
      <c r="D44" s="9" t="s">
        <v>55</v>
      </c>
      <c r="E44" s="10">
        <v>1</v>
      </c>
      <c r="F44" s="9"/>
      <c r="G44" s="35"/>
      <c r="H44" s="10"/>
      <c r="I44" s="9"/>
      <c r="J44" s="9"/>
      <c r="K44" s="10"/>
      <c r="L44" s="10"/>
      <c r="M44" s="10"/>
      <c r="N44" s="10"/>
      <c r="O44" s="10"/>
      <c r="P44" s="10"/>
    </row>
    <row r="45" spans="1:16" ht="12.75">
      <c r="A45" s="9"/>
      <c r="B45" s="5"/>
      <c r="C45" s="47" t="s">
        <v>197</v>
      </c>
      <c r="D45" s="9" t="s">
        <v>55</v>
      </c>
      <c r="E45" s="10">
        <v>7</v>
      </c>
      <c r="F45" s="9"/>
      <c r="G45" s="35"/>
      <c r="H45" s="10"/>
      <c r="I45" s="9"/>
      <c r="J45" s="9"/>
      <c r="K45" s="10"/>
      <c r="L45" s="10"/>
      <c r="M45" s="10"/>
      <c r="N45" s="10"/>
      <c r="O45" s="10"/>
      <c r="P45" s="10"/>
    </row>
    <row r="46" spans="1:16" ht="26.25">
      <c r="A46" s="9">
        <v>5</v>
      </c>
      <c r="B46" s="5"/>
      <c r="C46" s="48" t="s">
        <v>214</v>
      </c>
      <c r="D46" s="49" t="s">
        <v>55</v>
      </c>
      <c r="E46" s="50">
        <v>1</v>
      </c>
      <c r="F46" s="10"/>
      <c r="G46" s="35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2.75">
      <c r="A47" s="9"/>
      <c r="B47" s="5"/>
      <c r="C47" s="51" t="s">
        <v>206</v>
      </c>
      <c r="D47" s="49" t="s">
        <v>64</v>
      </c>
      <c r="E47" s="50">
        <v>16.72</v>
      </c>
      <c r="F47" s="9"/>
      <c r="G47" s="35"/>
      <c r="H47" s="10"/>
      <c r="I47" s="10"/>
      <c r="J47" s="9"/>
      <c r="K47" s="10"/>
      <c r="L47" s="10"/>
      <c r="M47" s="10"/>
      <c r="N47" s="10"/>
      <c r="O47" s="10"/>
      <c r="P47" s="10"/>
    </row>
    <row r="48" spans="1:16" ht="12.75">
      <c r="A48" s="9"/>
      <c r="B48" s="5"/>
      <c r="C48" s="51" t="s">
        <v>207</v>
      </c>
      <c r="D48" s="49" t="s">
        <v>82</v>
      </c>
      <c r="E48" s="50">
        <v>0.09</v>
      </c>
      <c r="F48" s="9"/>
      <c r="G48" s="35"/>
      <c r="H48" s="10"/>
      <c r="I48" s="10"/>
      <c r="J48" s="9"/>
      <c r="K48" s="10"/>
      <c r="L48" s="10"/>
      <c r="M48" s="10"/>
      <c r="N48" s="10"/>
      <c r="O48" s="10"/>
      <c r="P48" s="10"/>
    </row>
    <row r="49" spans="1:16" ht="12.75">
      <c r="A49" s="9"/>
      <c r="B49" s="5"/>
      <c r="C49" s="51" t="s">
        <v>208</v>
      </c>
      <c r="D49" s="49" t="s">
        <v>82</v>
      </c>
      <c r="E49" s="50">
        <v>0.04</v>
      </c>
      <c r="F49" s="9"/>
      <c r="G49" s="35"/>
      <c r="H49" s="10"/>
      <c r="I49" s="10"/>
      <c r="J49" s="9"/>
      <c r="K49" s="10"/>
      <c r="L49" s="10"/>
      <c r="M49" s="10"/>
      <c r="N49" s="10"/>
      <c r="O49" s="10"/>
      <c r="P49" s="10"/>
    </row>
    <row r="50" spans="1:16" ht="12.75">
      <c r="A50" s="9"/>
      <c r="B50" s="5"/>
      <c r="C50" s="52" t="s">
        <v>209</v>
      </c>
      <c r="D50" s="49" t="s">
        <v>64</v>
      </c>
      <c r="E50" s="50">
        <v>0.13</v>
      </c>
      <c r="F50" s="9"/>
      <c r="G50" s="35"/>
      <c r="H50" s="10"/>
      <c r="I50" s="10"/>
      <c r="J50" s="9"/>
      <c r="K50" s="10"/>
      <c r="L50" s="10"/>
      <c r="M50" s="10"/>
      <c r="N50" s="10"/>
      <c r="O50" s="10"/>
      <c r="P50" s="10"/>
    </row>
    <row r="51" spans="1:16" ht="26.25">
      <c r="A51" s="9">
        <v>6</v>
      </c>
      <c r="B51" s="5"/>
      <c r="C51" s="48" t="s">
        <v>215</v>
      </c>
      <c r="D51" s="49" t="s">
        <v>55</v>
      </c>
      <c r="E51" s="50">
        <v>1</v>
      </c>
      <c r="F51" s="10"/>
      <c r="G51" s="35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2.75">
      <c r="A52" s="9"/>
      <c r="B52" s="5"/>
      <c r="C52" s="51" t="s">
        <v>206</v>
      </c>
      <c r="D52" s="49" t="s">
        <v>64</v>
      </c>
      <c r="E52" s="50">
        <v>33.2</v>
      </c>
      <c r="F52" s="9"/>
      <c r="G52" s="35"/>
      <c r="H52" s="10"/>
      <c r="I52" s="10"/>
      <c r="J52" s="9"/>
      <c r="K52" s="10"/>
      <c r="L52" s="10"/>
      <c r="M52" s="10"/>
      <c r="N52" s="10"/>
      <c r="O52" s="10"/>
      <c r="P52" s="10"/>
    </row>
    <row r="53" spans="1:16" ht="12.75">
      <c r="A53" s="9"/>
      <c r="B53" s="5"/>
      <c r="C53" s="51" t="s">
        <v>207</v>
      </c>
      <c r="D53" s="49" t="s">
        <v>82</v>
      </c>
      <c r="E53" s="50">
        <v>0.29</v>
      </c>
      <c r="F53" s="9"/>
      <c r="G53" s="35"/>
      <c r="H53" s="10"/>
      <c r="I53" s="10"/>
      <c r="J53" s="9"/>
      <c r="K53" s="10"/>
      <c r="L53" s="10"/>
      <c r="M53" s="10"/>
      <c r="N53" s="10"/>
      <c r="O53" s="10"/>
      <c r="P53" s="10"/>
    </row>
    <row r="54" spans="1:16" ht="12.75">
      <c r="A54" s="9"/>
      <c r="B54" s="5"/>
      <c r="C54" s="51" t="s">
        <v>208</v>
      </c>
      <c r="D54" s="49" t="s">
        <v>82</v>
      </c>
      <c r="E54" s="50">
        <v>0.07</v>
      </c>
      <c r="F54" s="9"/>
      <c r="G54" s="35"/>
      <c r="H54" s="10"/>
      <c r="I54" s="10"/>
      <c r="J54" s="9"/>
      <c r="K54" s="10"/>
      <c r="L54" s="10"/>
      <c r="M54" s="10"/>
      <c r="N54" s="10"/>
      <c r="O54" s="10"/>
      <c r="P54" s="10"/>
    </row>
    <row r="55" spans="1:16" ht="12.75">
      <c r="A55" s="9"/>
      <c r="B55" s="5"/>
      <c r="C55" s="52" t="s">
        <v>216</v>
      </c>
      <c r="D55" s="49" t="s">
        <v>64</v>
      </c>
      <c r="E55" s="50">
        <v>0.38</v>
      </c>
      <c r="F55" s="9"/>
      <c r="G55" s="35"/>
      <c r="H55" s="10"/>
      <c r="I55" s="10"/>
      <c r="J55" s="9"/>
      <c r="K55" s="10"/>
      <c r="L55" s="10"/>
      <c r="M55" s="10"/>
      <c r="N55" s="10"/>
      <c r="O55" s="10"/>
      <c r="P55" s="10"/>
    </row>
    <row r="56" spans="1:16" ht="26.25">
      <c r="A56" s="9">
        <v>7</v>
      </c>
      <c r="B56" s="5"/>
      <c r="C56" s="48" t="s">
        <v>219</v>
      </c>
      <c r="D56" s="49" t="s">
        <v>55</v>
      </c>
      <c r="E56" s="50">
        <v>1</v>
      </c>
      <c r="F56" s="10"/>
      <c r="G56" s="35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2.75">
      <c r="A57" s="9"/>
      <c r="B57" s="5"/>
      <c r="C57" s="51" t="s">
        <v>206</v>
      </c>
      <c r="D57" s="49" t="s">
        <v>64</v>
      </c>
      <c r="E57" s="50">
        <v>28.32</v>
      </c>
      <c r="F57" s="9"/>
      <c r="G57" s="35"/>
      <c r="H57" s="10"/>
      <c r="I57" s="10"/>
      <c r="J57" s="9"/>
      <c r="K57" s="10"/>
      <c r="L57" s="10"/>
      <c r="M57" s="10"/>
      <c r="N57" s="10"/>
      <c r="O57" s="10"/>
      <c r="P57" s="10"/>
    </row>
    <row r="58" spans="1:16" ht="12.75">
      <c r="A58" s="9"/>
      <c r="B58" s="5"/>
      <c r="C58" s="51" t="s">
        <v>217</v>
      </c>
      <c r="D58" s="49" t="s">
        <v>64</v>
      </c>
      <c r="E58" s="50">
        <v>19.2</v>
      </c>
      <c r="F58" s="9"/>
      <c r="G58" s="35"/>
      <c r="H58" s="10"/>
      <c r="I58" s="10"/>
      <c r="J58" s="9"/>
      <c r="K58" s="10"/>
      <c r="L58" s="10"/>
      <c r="M58" s="10"/>
      <c r="N58" s="10"/>
      <c r="O58" s="10"/>
      <c r="P58" s="10"/>
    </row>
    <row r="59" spans="1:16" ht="12.75">
      <c r="A59" s="9"/>
      <c r="B59" s="5"/>
      <c r="C59" s="51" t="s">
        <v>207</v>
      </c>
      <c r="D59" s="49" t="s">
        <v>82</v>
      </c>
      <c r="E59" s="50">
        <v>0.32</v>
      </c>
      <c r="F59" s="9"/>
      <c r="G59" s="35"/>
      <c r="H59" s="10"/>
      <c r="I59" s="10"/>
      <c r="J59" s="9"/>
      <c r="K59" s="10"/>
      <c r="L59" s="10"/>
      <c r="M59" s="10"/>
      <c r="N59" s="10"/>
      <c r="O59" s="10"/>
      <c r="P59" s="10"/>
    </row>
    <row r="60" spans="1:16" ht="12.75">
      <c r="A60" s="9"/>
      <c r="B60" s="5"/>
      <c r="C60" s="51" t="s">
        <v>208</v>
      </c>
      <c r="D60" s="49" t="s">
        <v>82</v>
      </c>
      <c r="E60" s="50">
        <v>0.07</v>
      </c>
      <c r="F60" s="9"/>
      <c r="G60" s="35"/>
      <c r="H60" s="10"/>
      <c r="I60" s="10"/>
      <c r="J60" s="9"/>
      <c r="K60" s="10"/>
      <c r="L60" s="10"/>
      <c r="M60" s="10"/>
      <c r="N60" s="10"/>
      <c r="O60" s="10"/>
      <c r="P60" s="10"/>
    </row>
    <row r="61" spans="1:16" ht="12.75">
      <c r="A61" s="9"/>
      <c r="B61" s="5"/>
      <c r="C61" s="52" t="s">
        <v>218</v>
      </c>
      <c r="D61" s="49" t="s">
        <v>64</v>
      </c>
      <c r="E61" s="50">
        <v>0.46</v>
      </c>
      <c r="F61" s="9"/>
      <c r="G61" s="35"/>
      <c r="H61" s="10"/>
      <c r="I61" s="10"/>
      <c r="J61" s="9"/>
      <c r="K61" s="10"/>
      <c r="L61" s="10"/>
      <c r="M61" s="10"/>
      <c r="N61" s="10"/>
      <c r="O61" s="10"/>
      <c r="P61" s="10"/>
    </row>
    <row r="62" spans="1:16" s="56" customFormat="1" ht="15" customHeight="1">
      <c r="A62" s="9">
        <v>8</v>
      </c>
      <c r="B62" s="54"/>
      <c r="C62" s="55" t="s">
        <v>220</v>
      </c>
      <c r="D62" s="9" t="s">
        <v>55</v>
      </c>
      <c r="E62" s="10">
        <v>1</v>
      </c>
      <c r="F62" s="10"/>
      <c r="G62" s="35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2.75">
      <c r="A63" s="9"/>
      <c r="B63" s="5"/>
      <c r="C63" s="51" t="s">
        <v>221</v>
      </c>
      <c r="D63" s="49" t="s">
        <v>64</v>
      </c>
      <c r="E63" s="50">
        <v>344.7</v>
      </c>
      <c r="F63" s="9"/>
      <c r="G63" s="35"/>
      <c r="H63" s="10"/>
      <c r="I63" s="10"/>
      <c r="J63" s="9"/>
      <c r="K63" s="10"/>
      <c r="L63" s="10"/>
      <c r="M63" s="10"/>
      <c r="N63" s="10"/>
      <c r="O63" s="10"/>
      <c r="P63" s="10"/>
    </row>
    <row r="64" spans="1:16" ht="12.75">
      <c r="A64" s="9"/>
      <c r="B64" s="5"/>
      <c r="C64" s="51" t="s">
        <v>207</v>
      </c>
      <c r="D64" s="49" t="s">
        <v>82</v>
      </c>
      <c r="E64" s="10">
        <v>4.7</v>
      </c>
      <c r="F64" s="9"/>
      <c r="G64" s="35"/>
      <c r="H64" s="10"/>
      <c r="I64" s="10"/>
      <c r="J64" s="9"/>
      <c r="K64" s="10"/>
      <c r="L64" s="10"/>
      <c r="M64" s="10"/>
      <c r="N64" s="10"/>
      <c r="O64" s="10"/>
      <c r="P64" s="10"/>
    </row>
    <row r="65" spans="1:16" ht="12.75">
      <c r="A65" s="9"/>
      <c r="B65" s="5"/>
      <c r="C65" s="51" t="s">
        <v>208</v>
      </c>
      <c r="D65" s="49" t="s">
        <v>82</v>
      </c>
      <c r="E65" s="10">
        <v>0.5</v>
      </c>
      <c r="F65" s="9"/>
      <c r="G65" s="35"/>
      <c r="H65" s="10"/>
      <c r="I65" s="10"/>
      <c r="J65" s="9"/>
      <c r="K65" s="10"/>
      <c r="L65" s="10"/>
      <c r="M65" s="10"/>
      <c r="N65" s="10"/>
      <c r="O65" s="10"/>
      <c r="P65" s="10"/>
    </row>
    <row r="66" spans="1:16" ht="12.75">
      <c r="A66" s="9"/>
      <c r="B66" s="5"/>
      <c r="C66" s="52" t="s">
        <v>222</v>
      </c>
      <c r="D66" s="49" t="s">
        <v>64</v>
      </c>
      <c r="E66" s="10">
        <v>2.25</v>
      </c>
      <c r="F66" s="9"/>
      <c r="G66" s="35"/>
      <c r="H66" s="10"/>
      <c r="I66" s="10"/>
      <c r="J66" s="9"/>
      <c r="K66" s="10"/>
      <c r="L66" s="10"/>
      <c r="M66" s="10"/>
      <c r="N66" s="10"/>
      <c r="O66" s="10"/>
      <c r="P66" s="10"/>
    </row>
    <row r="67" spans="1:16" ht="12.75">
      <c r="A67" s="9">
        <v>9</v>
      </c>
      <c r="B67" s="5"/>
      <c r="C67" s="5" t="s">
        <v>83</v>
      </c>
      <c r="D67" s="9" t="s">
        <v>82</v>
      </c>
      <c r="E67" s="10">
        <v>2.98</v>
      </c>
      <c r="F67" s="10"/>
      <c r="G67" s="35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2.75">
      <c r="A68" s="9">
        <v>10</v>
      </c>
      <c r="B68" s="5"/>
      <c r="C68" s="5" t="s">
        <v>294</v>
      </c>
      <c r="D68" s="9" t="s">
        <v>64</v>
      </c>
      <c r="E68" s="10">
        <v>6.8</v>
      </c>
      <c r="F68" s="10"/>
      <c r="G68" s="35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2.75">
      <c r="A69" s="9">
        <v>11</v>
      </c>
      <c r="B69" s="5"/>
      <c r="C69" s="5" t="s">
        <v>84</v>
      </c>
      <c r="D69" s="9" t="s">
        <v>82</v>
      </c>
      <c r="E69" s="10">
        <v>0.6</v>
      </c>
      <c r="F69" s="10"/>
      <c r="G69" s="35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2.75">
      <c r="A70" s="9">
        <v>12</v>
      </c>
      <c r="B70" s="5"/>
      <c r="C70" s="5" t="s">
        <v>81</v>
      </c>
      <c r="D70" s="9" t="s">
        <v>82</v>
      </c>
      <c r="E70" s="10">
        <v>1.49</v>
      </c>
      <c r="F70" s="10"/>
      <c r="G70" s="35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2.75">
      <c r="A71" s="9">
        <v>13</v>
      </c>
      <c r="B71" s="5"/>
      <c r="C71" s="5" t="s">
        <v>253</v>
      </c>
      <c r="D71" s="9" t="s">
        <v>82</v>
      </c>
      <c r="E71" s="10">
        <v>0.02</v>
      </c>
      <c r="F71" s="10"/>
      <c r="G71" s="35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2.75">
      <c r="A72" s="9">
        <v>14</v>
      </c>
      <c r="B72" s="5"/>
      <c r="C72" s="5" t="s">
        <v>85</v>
      </c>
      <c r="D72" s="9" t="s">
        <v>62</v>
      </c>
      <c r="E72" s="10">
        <v>4.4</v>
      </c>
      <c r="F72" s="10"/>
      <c r="G72" s="35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26.25">
      <c r="A73" s="9">
        <v>15</v>
      </c>
      <c r="B73" s="5"/>
      <c r="C73" s="25" t="s">
        <v>254</v>
      </c>
      <c r="D73" s="9" t="s">
        <v>62</v>
      </c>
      <c r="E73" s="10">
        <v>62.6</v>
      </c>
      <c r="F73" s="10"/>
      <c r="G73" s="35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2.75">
      <c r="A74" s="9">
        <v>16</v>
      </c>
      <c r="B74" s="5"/>
      <c r="C74" s="86" t="s">
        <v>305</v>
      </c>
      <c r="D74" s="49" t="s">
        <v>55</v>
      </c>
      <c r="E74" s="50">
        <v>4</v>
      </c>
      <c r="F74" s="10"/>
      <c r="G74" s="35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2.75">
      <c r="A75" s="9">
        <v>17</v>
      </c>
      <c r="B75" s="5"/>
      <c r="C75" s="5" t="s">
        <v>196</v>
      </c>
      <c r="D75" s="9" t="s">
        <v>90</v>
      </c>
      <c r="E75" s="10">
        <v>2</v>
      </c>
      <c r="F75" s="10"/>
      <c r="G75" s="35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2.75">
      <c r="A76" s="5"/>
      <c r="B76" s="5"/>
      <c r="C76" s="17" t="s">
        <v>19</v>
      </c>
      <c r="D76" s="18"/>
      <c r="E76" s="18"/>
      <c r="F76" s="18"/>
      <c r="G76" s="18"/>
      <c r="H76" s="18"/>
      <c r="I76" s="18"/>
      <c r="J76" s="18"/>
      <c r="K76" s="18"/>
      <c r="L76" s="19">
        <f>SUM(L14:L75)</f>
        <v>0</v>
      </c>
      <c r="M76" s="19">
        <f>SUM(M14:M75)</f>
        <v>0</v>
      </c>
      <c r="N76" s="19">
        <f>SUM(N14:N75)</f>
        <v>0</v>
      </c>
      <c r="O76" s="19">
        <f>SUM(O14:O75)</f>
        <v>0</v>
      </c>
      <c r="P76" s="19">
        <f>SUM(P14:P75)</f>
        <v>0</v>
      </c>
    </row>
    <row r="77" spans="1:16" ht="12.75">
      <c r="A77" s="5"/>
      <c r="B77" s="5"/>
      <c r="C77" s="156" t="s">
        <v>49</v>
      </c>
      <c r="D77" s="157"/>
      <c r="E77" s="157"/>
      <c r="F77" s="157"/>
      <c r="G77" s="157"/>
      <c r="H77" s="157"/>
      <c r="I77" s="157"/>
      <c r="J77" s="157"/>
      <c r="K77" s="158"/>
      <c r="L77" s="9"/>
      <c r="M77" s="9"/>
      <c r="N77" s="10">
        <f>N76*0.03</f>
        <v>0</v>
      </c>
      <c r="O77" s="9"/>
      <c r="P77" s="10">
        <f>N77</f>
        <v>0</v>
      </c>
    </row>
    <row r="78" spans="1:16" ht="12.75">
      <c r="A78" s="5"/>
      <c r="B78" s="5"/>
      <c r="C78" s="144" t="s">
        <v>20</v>
      </c>
      <c r="D78" s="145"/>
      <c r="E78" s="145"/>
      <c r="F78" s="145"/>
      <c r="G78" s="145"/>
      <c r="H78" s="145"/>
      <c r="I78" s="145"/>
      <c r="J78" s="145"/>
      <c r="K78" s="146"/>
      <c r="L78" s="20">
        <f>SUM(L76:L77)</f>
        <v>0</v>
      </c>
      <c r="M78" s="20">
        <f>SUM(M76:M77)</f>
        <v>0</v>
      </c>
      <c r="N78" s="20">
        <f>SUM(N76:N77)</f>
        <v>0</v>
      </c>
      <c r="O78" s="20">
        <f>SUM(O76:O77)</f>
        <v>0</v>
      </c>
      <c r="P78" s="20">
        <f>SUM(P76:P77)</f>
        <v>0</v>
      </c>
    </row>
    <row r="80" spans="14:16" ht="12.75">
      <c r="N80" s="21" t="s">
        <v>21</v>
      </c>
      <c r="O80" s="147">
        <f>P78</f>
        <v>0</v>
      </c>
      <c r="P80" s="148"/>
    </row>
    <row r="82" spans="1:16" ht="12.75">
      <c r="A82" s="149" t="s">
        <v>22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</row>
    <row r="84" spans="1:16" ht="15" customHeight="1">
      <c r="A84" s="127" t="s">
        <v>309</v>
      </c>
      <c r="B84" s="127"/>
      <c r="C84" s="127"/>
      <c r="D84" s="127"/>
      <c r="E84" s="127"/>
      <c r="F84" s="127"/>
      <c r="G84" s="127"/>
      <c r="H84" s="12"/>
      <c r="I84" s="12"/>
      <c r="J84" s="12"/>
      <c r="K84" s="12"/>
      <c r="L84" s="12"/>
      <c r="M84" s="12"/>
      <c r="N84" s="12"/>
      <c r="O84" s="12"/>
      <c r="P84" s="12"/>
    </row>
    <row r="85" spans="2:16" ht="15.75" customHeight="1">
      <c r="B85" s="143" t="s">
        <v>23</v>
      </c>
      <c r="C85" s="143"/>
      <c r="D85" s="143"/>
      <c r="E85" s="14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2.75">
      <c r="A86" s="1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</sheetData>
  <sheetProtection/>
  <mergeCells count="24">
    <mergeCell ref="A6:P6"/>
    <mergeCell ref="N1:P1"/>
    <mergeCell ref="A2:P2"/>
    <mergeCell ref="A3:P3"/>
    <mergeCell ref="A4:P4"/>
    <mergeCell ref="A5:P5"/>
    <mergeCell ref="F12:K12"/>
    <mergeCell ref="L12:P12"/>
    <mergeCell ref="L10:P10"/>
    <mergeCell ref="A12:A13"/>
    <mergeCell ref="B12:B13"/>
    <mergeCell ref="C12:C13"/>
    <mergeCell ref="D12:D13"/>
    <mergeCell ref="E12:E13"/>
    <mergeCell ref="A7:P7"/>
    <mergeCell ref="A8:P8"/>
    <mergeCell ref="A9:H9"/>
    <mergeCell ref="M9:N9"/>
    <mergeCell ref="C77:K77"/>
    <mergeCell ref="B85:E85"/>
    <mergeCell ref="A84:G84"/>
    <mergeCell ref="A82:P82"/>
    <mergeCell ref="C78:K78"/>
    <mergeCell ref="O80:P80"/>
  </mergeCells>
  <printOptions/>
  <pageMargins left="0.18" right="0.28" top="0.34" bottom="0.23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2">
      <selection activeCell="A32" sqref="A32:G32"/>
    </sheetView>
  </sheetViews>
  <sheetFormatPr defaultColWidth="9.140625" defaultRowHeight="15"/>
  <cols>
    <col min="1" max="1" width="5.7109375" style="4" customWidth="1"/>
    <col min="2" max="2" width="6.140625" style="4" customWidth="1"/>
    <col min="3" max="3" width="30.28125" style="4" customWidth="1"/>
    <col min="4" max="4" width="11.28125" style="4" customWidth="1"/>
    <col min="5" max="5" width="10.28125" style="4" customWidth="1"/>
    <col min="6" max="15" width="9.140625" style="4" customWidth="1"/>
    <col min="16" max="16" width="9.7109375" style="4" customWidth="1"/>
    <col min="17" max="16384" width="9.140625" style="4" customWidth="1"/>
  </cols>
  <sheetData>
    <row r="1" spans="14:16" ht="9" customHeight="1">
      <c r="N1" s="122"/>
      <c r="O1" s="122"/>
      <c r="P1" s="122"/>
    </row>
    <row r="2" spans="1:16" ht="12.75">
      <c r="A2" s="123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2.75">
      <c r="A3" s="139" t="s">
        <v>98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5">
      <c r="A4" s="142" t="s">
        <v>16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25.5" customHeight="1">
      <c r="A5" s="122" t="s">
        <v>290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2.75">
      <c r="A6" s="140" t="s">
        <v>292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2.75">
      <c r="A7" s="140" t="s">
        <v>293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2.75">
      <c r="A8" s="140" t="s">
        <v>307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ht="15" customHeight="1">
      <c r="A9" s="141"/>
      <c r="B9" s="141"/>
      <c r="C9" s="141"/>
      <c r="D9" s="141"/>
      <c r="E9" s="141"/>
      <c r="F9" s="141"/>
      <c r="G9" s="141"/>
      <c r="H9" s="141"/>
      <c r="I9" s="1"/>
      <c r="J9" s="1"/>
      <c r="K9" s="1"/>
      <c r="L9" s="1"/>
      <c r="M9" s="124" t="s">
        <v>18</v>
      </c>
      <c r="N9" s="124"/>
      <c r="O9" s="22">
        <f>O28</f>
        <v>0</v>
      </c>
      <c r="P9" s="1" t="s">
        <v>17</v>
      </c>
    </row>
    <row r="10" spans="1:1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41" t="s">
        <v>308</v>
      </c>
      <c r="M10" s="141"/>
      <c r="N10" s="141"/>
      <c r="O10" s="141"/>
      <c r="P10" s="141"/>
    </row>
    <row r="12" spans="1:16" ht="12.75">
      <c r="A12" s="150" t="s">
        <v>0</v>
      </c>
      <c r="B12" s="150" t="s">
        <v>1</v>
      </c>
      <c r="C12" s="150" t="s">
        <v>2</v>
      </c>
      <c r="D12" s="150" t="s">
        <v>3</v>
      </c>
      <c r="E12" s="150" t="s">
        <v>4</v>
      </c>
      <c r="F12" s="153" t="s">
        <v>5</v>
      </c>
      <c r="G12" s="154"/>
      <c r="H12" s="154"/>
      <c r="I12" s="154"/>
      <c r="J12" s="154"/>
      <c r="K12" s="155"/>
      <c r="L12" s="153" t="s">
        <v>12</v>
      </c>
      <c r="M12" s="154"/>
      <c r="N12" s="154"/>
      <c r="O12" s="154"/>
      <c r="P12" s="155"/>
    </row>
    <row r="13" spans="1:16" ht="52.5">
      <c r="A13" s="151"/>
      <c r="B13" s="151"/>
      <c r="C13" s="151"/>
      <c r="D13" s="151"/>
      <c r="E13" s="15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ht="26.25">
      <c r="A14" s="9">
        <v>1</v>
      </c>
      <c r="B14" s="5"/>
      <c r="C14" s="25" t="s">
        <v>99</v>
      </c>
      <c r="D14" s="9" t="s">
        <v>90</v>
      </c>
      <c r="E14" s="10">
        <v>1</v>
      </c>
      <c r="F14" s="10"/>
      <c r="G14" s="35"/>
      <c r="H14" s="10"/>
      <c r="I14" s="9"/>
      <c r="J14" s="10"/>
      <c r="K14" s="10"/>
      <c r="L14" s="10"/>
      <c r="M14" s="10"/>
      <c r="N14" s="10"/>
      <c r="O14" s="10"/>
      <c r="P14" s="10"/>
    </row>
    <row r="15" spans="1:16" ht="12.75">
      <c r="A15" s="9"/>
      <c r="B15" s="5"/>
      <c r="C15" s="27" t="s">
        <v>100</v>
      </c>
      <c r="D15" s="9" t="s">
        <v>55</v>
      </c>
      <c r="E15" s="10">
        <v>1</v>
      </c>
      <c r="F15" s="9"/>
      <c r="G15" s="35"/>
      <c r="H15" s="10"/>
      <c r="I15" s="9"/>
      <c r="J15" s="9"/>
      <c r="K15" s="10"/>
      <c r="L15" s="10"/>
      <c r="M15" s="10"/>
      <c r="N15" s="10"/>
      <c r="O15" s="10"/>
      <c r="P15" s="10"/>
    </row>
    <row r="16" spans="1:16" ht="39">
      <c r="A16" s="9"/>
      <c r="B16" s="5"/>
      <c r="C16" s="27" t="s">
        <v>101</v>
      </c>
      <c r="D16" s="9" t="s">
        <v>90</v>
      </c>
      <c r="E16" s="10">
        <v>1</v>
      </c>
      <c r="F16" s="9"/>
      <c r="G16" s="35"/>
      <c r="H16" s="10"/>
      <c r="I16" s="9"/>
      <c r="J16" s="9"/>
      <c r="K16" s="10"/>
      <c r="L16" s="10"/>
      <c r="M16" s="10"/>
      <c r="N16" s="10"/>
      <c r="O16" s="10"/>
      <c r="P16" s="10"/>
    </row>
    <row r="17" spans="1:16" ht="26.25">
      <c r="A17" s="9"/>
      <c r="B17" s="5"/>
      <c r="C17" s="27" t="s">
        <v>102</v>
      </c>
      <c r="D17" s="9" t="s">
        <v>91</v>
      </c>
      <c r="E17" s="10">
        <v>10</v>
      </c>
      <c r="F17" s="9"/>
      <c r="G17" s="35"/>
      <c r="H17" s="10"/>
      <c r="I17" s="9"/>
      <c r="J17" s="9"/>
      <c r="K17" s="10"/>
      <c r="L17" s="10"/>
      <c r="M17" s="10"/>
      <c r="N17" s="10"/>
      <c r="O17" s="10"/>
      <c r="P17" s="10"/>
    </row>
    <row r="18" spans="1:16" ht="12.75">
      <c r="A18" s="9">
        <v>2</v>
      </c>
      <c r="B18" s="5"/>
      <c r="C18" s="25" t="s">
        <v>92</v>
      </c>
      <c r="D18" s="9" t="s">
        <v>90</v>
      </c>
      <c r="E18" s="10">
        <v>2</v>
      </c>
      <c r="F18" s="10"/>
      <c r="G18" s="35"/>
      <c r="H18" s="10"/>
      <c r="I18" s="9"/>
      <c r="J18" s="10"/>
      <c r="K18" s="10"/>
      <c r="L18" s="10"/>
      <c r="M18" s="10"/>
      <c r="N18" s="10"/>
      <c r="O18" s="10"/>
      <c r="P18" s="10"/>
    </row>
    <row r="19" spans="1:16" ht="12.75">
      <c r="A19" s="9"/>
      <c r="B19" s="5"/>
      <c r="C19" s="27" t="s">
        <v>93</v>
      </c>
      <c r="D19" s="9" t="s">
        <v>55</v>
      </c>
      <c r="E19" s="10">
        <v>2</v>
      </c>
      <c r="F19" s="9"/>
      <c r="G19" s="35"/>
      <c r="H19" s="10"/>
      <c r="I19" s="10"/>
      <c r="J19" s="9"/>
      <c r="K19" s="10"/>
      <c r="L19" s="10"/>
      <c r="M19" s="10"/>
      <c r="N19" s="10"/>
      <c r="O19" s="10"/>
      <c r="P19" s="10"/>
    </row>
    <row r="20" spans="1:16" ht="12.75">
      <c r="A20" s="9"/>
      <c r="B20" s="5"/>
      <c r="C20" s="27" t="s">
        <v>94</v>
      </c>
      <c r="D20" s="9" t="s">
        <v>55</v>
      </c>
      <c r="E20" s="10">
        <v>2</v>
      </c>
      <c r="F20" s="9"/>
      <c r="G20" s="35"/>
      <c r="H20" s="10"/>
      <c r="I20" s="10"/>
      <c r="J20" s="9"/>
      <c r="K20" s="10"/>
      <c r="L20" s="10"/>
      <c r="M20" s="10"/>
      <c r="N20" s="10"/>
      <c r="O20" s="10"/>
      <c r="P20" s="10"/>
    </row>
    <row r="21" spans="1:16" ht="12.75">
      <c r="A21" s="9"/>
      <c r="B21" s="5"/>
      <c r="C21" s="27" t="s">
        <v>95</v>
      </c>
      <c r="D21" s="9" t="s">
        <v>55</v>
      </c>
      <c r="E21" s="10">
        <v>2</v>
      </c>
      <c r="F21" s="9"/>
      <c r="G21" s="35"/>
      <c r="H21" s="10"/>
      <c r="I21" s="10"/>
      <c r="J21" s="9"/>
      <c r="K21" s="10"/>
      <c r="L21" s="10"/>
      <c r="M21" s="10"/>
      <c r="N21" s="10"/>
      <c r="O21" s="10"/>
      <c r="P21" s="10"/>
    </row>
    <row r="22" spans="1:16" ht="12.75">
      <c r="A22" s="9"/>
      <c r="B22" s="5"/>
      <c r="C22" s="27" t="s">
        <v>96</v>
      </c>
      <c r="D22" s="9" t="s">
        <v>55</v>
      </c>
      <c r="E22" s="10">
        <v>4</v>
      </c>
      <c r="F22" s="9"/>
      <c r="G22" s="35"/>
      <c r="H22" s="10"/>
      <c r="I22" s="10"/>
      <c r="J22" s="9"/>
      <c r="K22" s="10"/>
      <c r="L22" s="10"/>
      <c r="M22" s="10"/>
      <c r="N22" s="10"/>
      <c r="O22" s="10"/>
      <c r="P22" s="10"/>
    </row>
    <row r="23" spans="1:16" ht="12.75">
      <c r="A23" s="9"/>
      <c r="B23" s="5"/>
      <c r="C23" s="27" t="s">
        <v>103</v>
      </c>
      <c r="D23" s="9" t="s">
        <v>55</v>
      </c>
      <c r="E23" s="10">
        <v>4</v>
      </c>
      <c r="F23" s="9"/>
      <c r="G23" s="35"/>
      <c r="H23" s="10"/>
      <c r="I23" s="10"/>
      <c r="J23" s="9"/>
      <c r="K23" s="10"/>
      <c r="L23" s="10"/>
      <c r="M23" s="10"/>
      <c r="N23" s="10"/>
      <c r="O23" s="10"/>
      <c r="P23" s="10"/>
    </row>
    <row r="24" spans="1:16" ht="12.75">
      <c r="A24" s="5"/>
      <c r="B24" s="5"/>
      <c r="C24" s="17" t="s">
        <v>19</v>
      </c>
      <c r="D24" s="18"/>
      <c r="E24" s="18"/>
      <c r="F24" s="18"/>
      <c r="G24" s="18"/>
      <c r="H24" s="18"/>
      <c r="I24" s="18"/>
      <c r="J24" s="18"/>
      <c r="K24" s="18"/>
      <c r="L24" s="19">
        <f>SUM(L14:L23)</f>
        <v>0</v>
      </c>
      <c r="M24" s="19">
        <f>SUM(M14:M23)</f>
        <v>0</v>
      </c>
      <c r="N24" s="19">
        <f>SUM(N14:N23)</f>
        <v>0</v>
      </c>
      <c r="O24" s="19">
        <f>SUM(O14:O23)</f>
        <v>0</v>
      </c>
      <c r="P24" s="19">
        <f>SUM(P14:P23)</f>
        <v>0</v>
      </c>
    </row>
    <row r="25" spans="1:16" ht="12.75">
      <c r="A25" s="5"/>
      <c r="B25" s="5"/>
      <c r="C25" s="156" t="s">
        <v>49</v>
      </c>
      <c r="D25" s="157"/>
      <c r="E25" s="157"/>
      <c r="F25" s="157"/>
      <c r="G25" s="157"/>
      <c r="H25" s="157"/>
      <c r="I25" s="157"/>
      <c r="J25" s="157"/>
      <c r="K25" s="158"/>
      <c r="L25" s="9"/>
      <c r="M25" s="9"/>
      <c r="N25" s="10">
        <f>N24*0.03</f>
        <v>0</v>
      </c>
      <c r="O25" s="9"/>
      <c r="P25" s="10">
        <f>N25</f>
        <v>0</v>
      </c>
    </row>
    <row r="26" spans="1:16" ht="12.75">
      <c r="A26" s="5"/>
      <c r="B26" s="5"/>
      <c r="C26" s="144" t="s">
        <v>20</v>
      </c>
      <c r="D26" s="145"/>
      <c r="E26" s="145"/>
      <c r="F26" s="145"/>
      <c r="G26" s="145"/>
      <c r="H26" s="145"/>
      <c r="I26" s="145"/>
      <c r="J26" s="145"/>
      <c r="K26" s="146"/>
      <c r="L26" s="20">
        <f>SUM(L24:L25)</f>
        <v>0</v>
      </c>
      <c r="M26" s="20">
        <f>SUM(M24:M25)</f>
        <v>0</v>
      </c>
      <c r="N26" s="20">
        <f>SUM(N24:N25)</f>
        <v>0</v>
      </c>
      <c r="O26" s="20">
        <f>SUM(O24:O25)</f>
        <v>0</v>
      </c>
      <c r="P26" s="20">
        <f>SUM(P24:P25)</f>
        <v>0</v>
      </c>
    </row>
    <row r="28" spans="14:16" ht="12.75">
      <c r="N28" s="21" t="s">
        <v>21</v>
      </c>
      <c r="O28" s="147">
        <f>P26</f>
        <v>0</v>
      </c>
      <c r="P28" s="148"/>
    </row>
    <row r="30" spans="1:16" ht="12.75">
      <c r="A30" s="149" t="s">
        <v>22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</row>
    <row r="32" spans="1:16" ht="15" customHeight="1">
      <c r="A32" s="127" t="s">
        <v>309</v>
      </c>
      <c r="B32" s="127"/>
      <c r="C32" s="127"/>
      <c r="D32" s="127"/>
      <c r="E32" s="127"/>
      <c r="F32" s="127"/>
      <c r="G32" s="127"/>
      <c r="H32" s="12"/>
      <c r="I32" s="12"/>
      <c r="J32" s="12"/>
      <c r="K32" s="12"/>
      <c r="L32" s="12"/>
      <c r="M32" s="12"/>
      <c r="N32" s="12"/>
      <c r="O32" s="12"/>
      <c r="P32" s="12"/>
    </row>
    <row r="33" spans="2:16" ht="15.75" customHeight="1">
      <c r="B33" s="143" t="s">
        <v>23</v>
      </c>
      <c r="C33" s="143"/>
      <c r="D33" s="143"/>
      <c r="E33" s="14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5">
      <c r="A34" s="6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2" ht="12.75">
      <c r="A35" s="1"/>
      <c r="B35" s="1"/>
    </row>
  </sheetData>
  <sheetProtection/>
  <mergeCells count="24">
    <mergeCell ref="A6:P6"/>
    <mergeCell ref="N1:P1"/>
    <mergeCell ref="A2:P2"/>
    <mergeCell ref="A3:P3"/>
    <mergeCell ref="A4:P4"/>
    <mergeCell ref="A5:P5"/>
    <mergeCell ref="F12:K12"/>
    <mergeCell ref="L12:P12"/>
    <mergeCell ref="L10:P10"/>
    <mergeCell ref="A12:A13"/>
    <mergeCell ref="B12:B13"/>
    <mergeCell ref="C12:C13"/>
    <mergeCell ref="D12:D13"/>
    <mergeCell ref="E12:E13"/>
    <mergeCell ref="A7:P7"/>
    <mergeCell ref="A8:P8"/>
    <mergeCell ref="A9:H9"/>
    <mergeCell ref="M9:N9"/>
    <mergeCell ref="C25:K25"/>
    <mergeCell ref="B33:E33"/>
    <mergeCell ref="A32:G32"/>
    <mergeCell ref="A30:P30"/>
    <mergeCell ref="C26:K26"/>
    <mergeCell ref="O28:P28"/>
  </mergeCells>
  <printOptions/>
  <pageMargins left="0.24" right="0.19" top="0.75" bottom="0.46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34">
      <selection activeCell="A55" sqref="A55:G55"/>
    </sheetView>
  </sheetViews>
  <sheetFormatPr defaultColWidth="9.140625" defaultRowHeight="15"/>
  <cols>
    <col min="1" max="1" width="6.28125" style="4" customWidth="1"/>
    <col min="2" max="2" width="5.8515625" style="4" customWidth="1"/>
    <col min="3" max="3" width="30.28125" style="4" customWidth="1"/>
    <col min="4" max="4" width="11.28125" style="4" customWidth="1"/>
    <col min="5" max="5" width="10.28125" style="4" customWidth="1"/>
    <col min="6" max="15" width="9.140625" style="4" customWidth="1"/>
    <col min="16" max="16" width="9.7109375" style="4" customWidth="1"/>
    <col min="17" max="17" width="12.7109375" style="4" customWidth="1"/>
    <col min="18" max="16384" width="9.140625" style="4" customWidth="1"/>
  </cols>
  <sheetData>
    <row r="1" spans="14:16" ht="9" customHeight="1">
      <c r="N1" s="122"/>
      <c r="O1" s="122"/>
      <c r="P1" s="122"/>
    </row>
    <row r="2" spans="1:16" ht="12.75">
      <c r="A2" s="123" t="s">
        <v>125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2.75">
      <c r="A3" s="139" t="s">
        <v>124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5">
      <c r="A4" s="142" t="s">
        <v>16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25.5" customHeight="1">
      <c r="A5" s="122" t="s">
        <v>290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2.75">
      <c r="A6" s="140" t="s">
        <v>292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2.75">
      <c r="A7" s="140" t="s">
        <v>293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2.75">
      <c r="A8" s="140" t="s">
        <v>307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ht="15" customHeight="1">
      <c r="A9" s="141"/>
      <c r="B9" s="141"/>
      <c r="C9" s="141"/>
      <c r="D9" s="141"/>
      <c r="E9" s="141"/>
      <c r="F9" s="141"/>
      <c r="G9" s="141"/>
      <c r="H9" s="141"/>
      <c r="I9" s="1"/>
      <c r="J9" s="1"/>
      <c r="K9" s="1"/>
      <c r="L9" s="1"/>
      <c r="M9" s="124" t="s">
        <v>18</v>
      </c>
      <c r="N9" s="124"/>
      <c r="O9" s="22">
        <f>P49</f>
        <v>0</v>
      </c>
      <c r="P9" s="1" t="s">
        <v>17</v>
      </c>
    </row>
    <row r="10" spans="1:1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41" t="s">
        <v>308</v>
      </c>
      <c r="M10" s="141"/>
      <c r="N10" s="141"/>
      <c r="O10" s="141"/>
      <c r="P10" s="141"/>
    </row>
    <row r="12" spans="1:16" ht="12.75">
      <c r="A12" s="150" t="s">
        <v>0</v>
      </c>
      <c r="B12" s="150" t="s">
        <v>1</v>
      </c>
      <c r="C12" s="150" t="s">
        <v>2</v>
      </c>
      <c r="D12" s="150" t="s">
        <v>3</v>
      </c>
      <c r="E12" s="150" t="s">
        <v>4</v>
      </c>
      <c r="F12" s="153" t="s">
        <v>5</v>
      </c>
      <c r="G12" s="154"/>
      <c r="H12" s="154"/>
      <c r="I12" s="154"/>
      <c r="J12" s="154"/>
      <c r="K12" s="155"/>
      <c r="L12" s="153" t="s">
        <v>12</v>
      </c>
      <c r="M12" s="154"/>
      <c r="N12" s="154"/>
      <c r="O12" s="154"/>
      <c r="P12" s="155"/>
    </row>
    <row r="13" spans="1:16" ht="52.5">
      <c r="A13" s="151"/>
      <c r="B13" s="151"/>
      <c r="C13" s="151"/>
      <c r="D13" s="151"/>
      <c r="E13" s="15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ht="26.25">
      <c r="A14" s="9">
        <v>1</v>
      </c>
      <c r="B14" s="33"/>
      <c r="C14" s="34" t="s">
        <v>129</v>
      </c>
      <c r="D14" s="33" t="s">
        <v>62</v>
      </c>
      <c r="E14" s="35">
        <v>98.18</v>
      </c>
      <c r="F14" s="50"/>
      <c r="G14" s="50"/>
      <c r="H14" s="50"/>
      <c r="I14" s="50"/>
      <c r="J14" s="50"/>
      <c r="K14" s="10"/>
      <c r="L14" s="10"/>
      <c r="M14" s="10"/>
      <c r="N14" s="10"/>
      <c r="O14" s="10"/>
      <c r="P14" s="10"/>
    </row>
    <row r="15" spans="1:16" ht="39">
      <c r="A15" s="9"/>
      <c r="B15" s="33"/>
      <c r="C15" s="36" t="s">
        <v>130</v>
      </c>
      <c r="D15" s="37" t="s">
        <v>82</v>
      </c>
      <c r="E15" s="95">
        <v>16.2</v>
      </c>
      <c r="F15" s="50"/>
      <c r="G15" s="63"/>
      <c r="H15" s="50"/>
      <c r="I15" s="63"/>
      <c r="J15" s="63"/>
      <c r="K15" s="10"/>
      <c r="L15" s="10"/>
      <c r="M15" s="10"/>
      <c r="N15" s="10"/>
      <c r="O15" s="10"/>
      <c r="P15" s="10"/>
    </row>
    <row r="16" spans="1:16" ht="26.25">
      <c r="A16" s="9"/>
      <c r="B16" s="33"/>
      <c r="C16" s="39" t="s">
        <v>131</v>
      </c>
      <c r="D16" s="33" t="s">
        <v>132</v>
      </c>
      <c r="E16" s="38">
        <v>9.62</v>
      </c>
      <c r="F16" s="50"/>
      <c r="G16" s="50"/>
      <c r="H16" s="50"/>
      <c r="I16" s="50"/>
      <c r="J16" s="50"/>
      <c r="K16" s="10"/>
      <c r="L16" s="10"/>
      <c r="M16" s="10"/>
      <c r="N16" s="10"/>
      <c r="O16" s="10"/>
      <c r="P16" s="10"/>
    </row>
    <row r="17" spans="1:16" ht="26.25">
      <c r="A17" s="9"/>
      <c r="B17" s="33"/>
      <c r="C17" s="39" t="s">
        <v>133</v>
      </c>
      <c r="D17" s="33" t="s">
        <v>82</v>
      </c>
      <c r="E17" s="38">
        <v>5.15</v>
      </c>
      <c r="F17" s="50"/>
      <c r="G17" s="50"/>
      <c r="H17" s="50"/>
      <c r="I17" s="50"/>
      <c r="J17" s="50"/>
      <c r="K17" s="10"/>
      <c r="L17" s="10"/>
      <c r="M17" s="10"/>
      <c r="N17" s="10"/>
      <c r="O17" s="10"/>
      <c r="P17" s="10"/>
    </row>
    <row r="18" spans="1:16" ht="12.75">
      <c r="A18" s="9"/>
      <c r="B18" s="33"/>
      <c r="C18" s="39" t="s">
        <v>134</v>
      </c>
      <c r="D18" s="33" t="s">
        <v>62</v>
      </c>
      <c r="E18" s="35">
        <v>108</v>
      </c>
      <c r="F18" s="50"/>
      <c r="G18" s="50"/>
      <c r="H18" s="50"/>
      <c r="I18" s="50"/>
      <c r="J18" s="50"/>
      <c r="K18" s="10"/>
      <c r="L18" s="10"/>
      <c r="M18" s="10"/>
      <c r="N18" s="10"/>
      <c r="O18" s="10"/>
      <c r="P18" s="10"/>
    </row>
    <row r="19" spans="1:16" ht="12.75">
      <c r="A19" s="9"/>
      <c r="B19" s="33"/>
      <c r="C19" s="40"/>
      <c r="D19" s="38"/>
      <c r="E19" s="41"/>
      <c r="F19" s="63"/>
      <c r="G19" s="63"/>
      <c r="H19" s="50"/>
      <c r="I19" s="63"/>
      <c r="J19" s="63"/>
      <c r="K19" s="10"/>
      <c r="L19" s="10"/>
      <c r="M19" s="10"/>
      <c r="N19" s="10"/>
      <c r="O19" s="10"/>
      <c r="P19" s="10"/>
    </row>
    <row r="20" spans="1:16" ht="52.5">
      <c r="A20" s="9">
        <v>2</v>
      </c>
      <c r="B20" s="33"/>
      <c r="C20" s="34" t="s">
        <v>135</v>
      </c>
      <c r="D20" s="42"/>
      <c r="E20" s="94"/>
      <c r="F20" s="63"/>
      <c r="G20" s="63"/>
      <c r="H20" s="50"/>
      <c r="I20" s="63"/>
      <c r="J20" s="63"/>
      <c r="K20" s="10"/>
      <c r="L20" s="10"/>
      <c r="M20" s="10"/>
      <c r="N20" s="10"/>
      <c r="O20" s="10"/>
      <c r="P20" s="10"/>
    </row>
    <row r="21" spans="1:16" ht="39">
      <c r="A21" s="9"/>
      <c r="B21" s="33"/>
      <c r="C21" s="91" t="s">
        <v>136</v>
      </c>
      <c r="D21" s="42" t="s">
        <v>62</v>
      </c>
      <c r="E21" s="38">
        <v>233.59</v>
      </c>
      <c r="F21" s="63"/>
      <c r="G21" s="50"/>
      <c r="H21" s="50"/>
      <c r="I21" s="63"/>
      <c r="J21" s="63"/>
      <c r="K21" s="10"/>
      <c r="L21" s="10"/>
      <c r="M21" s="10"/>
      <c r="N21" s="10"/>
      <c r="O21" s="10"/>
      <c r="P21" s="10"/>
    </row>
    <row r="22" spans="1:16" ht="12.75">
      <c r="A22" s="9"/>
      <c r="B22" s="33"/>
      <c r="C22" s="92" t="s">
        <v>137</v>
      </c>
      <c r="D22" s="42" t="s">
        <v>132</v>
      </c>
      <c r="E22" s="38">
        <v>23.36</v>
      </c>
      <c r="F22" s="63"/>
      <c r="G22" s="63"/>
      <c r="H22" s="50"/>
      <c r="I22" s="63"/>
      <c r="J22" s="63"/>
      <c r="K22" s="10"/>
      <c r="L22" s="10"/>
      <c r="M22" s="10"/>
      <c r="N22" s="10"/>
      <c r="O22" s="10"/>
      <c r="P22" s="10"/>
    </row>
    <row r="23" spans="1:16" ht="12.75">
      <c r="A23" s="9"/>
      <c r="B23" s="33"/>
      <c r="C23" s="92" t="s">
        <v>138</v>
      </c>
      <c r="D23" s="42" t="s">
        <v>132</v>
      </c>
      <c r="E23" s="38">
        <v>35.04</v>
      </c>
      <c r="F23" s="63"/>
      <c r="G23" s="63"/>
      <c r="H23" s="50"/>
      <c r="I23" s="63"/>
      <c r="J23" s="63"/>
      <c r="K23" s="10"/>
      <c r="L23" s="10"/>
      <c r="M23" s="10"/>
      <c r="N23" s="10"/>
      <c r="O23" s="10"/>
      <c r="P23" s="10"/>
    </row>
    <row r="24" spans="1:16" ht="26.25">
      <c r="A24" s="9"/>
      <c r="B24" s="33"/>
      <c r="C24" s="92" t="s">
        <v>139</v>
      </c>
      <c r="D24" s="42" t="s">
        <v>132</v>
      </c>
      <c r="E24" s="38">
        <v>104.01</v>
      </c>
      <c r="F24" s="63"/>
      <c r="G24" s="63"/>
      <c r="H24" s="50"/>
      <c r="I24" s="63"/>
      <c r="J24" s="63"/>
      <c r="K24" s="10"/>
      <c r="L24" s="10"/>
      <c r="M24" s="10"/>
      <c r="N24" s="10"/>
      <c r="O24" s="10"/>
      <c r="P24" s="10"/>
    </row>
    <row r="25" spans="1:16" ht="12.75">
      <c r="A25" s="9"/>
      <c r="B25" s="33"/>
      <c r="C25" s="39" t="s">
        <v>140</v>
      </c>
      <c r="D25" s="42" t="s">
        <v>82</v>
      </c>
      <c r="E25" s="38">
        <v>58.4</v>
      </c>
      <c r="F25" s="63"/>
      <c r="G25" s="63"/>
      <c r="H25" s="50"/>
      <c r="I25" s="63"/>
      <c r="J25" s="63"/>
      <c r="K25" s="10"/>
      <c r="L25" s="10"/>
      <c r="M25" s="10"/>
      <c r="N25" s="10"/>
      <c r="O25" s="10"/>
      <c r="P25" s="10"/>
    </row>
    <row r="26" spans="1:16" ht="12.75">
      <c r="A26" s="9"/>
      <c r="B26" s="33"/>
      <c r="C26" s="34"/>
      <c r="D26" s="42"/>
      <c r="E26" s="42"/>
      <c r="F26" s="63"/>
      <c r="G26" s="63"/>
      <c r="H26" s="50"/>
      <c r="I26" s="63"/>
      <c r="J26" s="63"/>
      <c r="K26" s="10"/>
      <c r="L26" s="10"/>
      <c r="M26" s="10"/>
      <c r="N26" s="10"/>
      <c r="O26" s="10"/>
      <c r="P26" s="10"/>
    </row>
    <row r="27" spans="1:16" ht="26.25">
      <c r="A27" s="9">
        <v>3</v>
      </c>
      <c r="B27" s="33"/>
      <c r="C27" s="89" t="s">
        <v>300</v>
      </c>
      <c r="D27" s="42" t="s">
        <v>62</v>
      </c>
      <c r="E27" s="38">
        <v>182.22</v>
      </c>
      <c r="F27" s="63"/>
      <c r="G27" s="50"/>
      <c r="H27" s="50"/>
      <c r="I27" s="63"/>
      <c r="J27" s="63"/>
      <c r="K27" s="10"/>
      <c r="L27" s="10"/>
      <c r="M27" s="10"/>
      <c r="N27" s="10"/>
      <c r="O27" s="10"/>
      <c r="P27" s="10"/>
    </row>
    <row r="28" spans="1:16" ht="12.75">
      <c r="A28" s="9"/>
      <c r="B28" s="33"/>
      <c r="C28" s="39"/>
      <c r="D28" s="42"/>
      <c r="E28" s="38"/>
      <c r="F28" s="63"/>
      <c r="G28" s="63"/>
      <c r="H28" s="50"/>
      <c r="I28" s="63"/>
      <c r="J28" s="63"/>
      <c r="K28" s="10"/>
      <c r="L28" s="10"/>
      <c r="M28" s="10"/>
      <c r="N28" s="10"/>
      <c r="O28" s="10"/>
      <c r="P28" s="10"/>
    </row>
    <row r="29" spans="1:16" ht="12.75">
      <c r="A29" s="9">
        <v>4</v>
      </c>
      <c r="B29" s="33"/>
      <c r="C29" s="89" t="s">
        <v>301</v>
      </c>
      <c r="D29" s="42" t="s">
        <v>62</v>
      </c>
      <c r="E29" s="38">
        <v>182.22</v>
      </c>
      <c r="F29" s="63"/>
      <c r="G29" s="50"/>
      <c r="H29" s="50"/>
      <c r="I29" s="63"/>
      <c r="J29" s="63"/>
      <c r="K29" s="10"/>
      <c r="L29" s="10"/>
      <c r="M29" s="10"/>
      <c r="N29" s="10"/>
      <c r="O29" s="10"/>
      <c r="P29" s="10"/>
    </row>
    <row r="30" spans="1:16" ht="12.75">
      <c r="A30" s="9"/>
      <c r="B30" s="33"/>
      <c r="C30" s="90" t="s">
        <v>137</v>
      </c>
      <c r="D30" s="42" t="s">
        <v>132</v>
      </c>
      <c r="E30" s="38">
        <v>18.22</v>
      </c>
      <c r="F30" s="63"/>
      <c r="G30" s="63"/>
      <c r="H30" s="50"/>
      <c r="I30" s="63"/>
      <c r="J30" s="63"/>
      <c r="K30" s="10"/>
      <c r="L30" s="10"/>
      <c r="M30" s="10"/>
      <c r="N30" s="10"/>
      <c r="O30" s="10"/>
      <c r="P30" s="10"/>
    </row>
    <row r="31" spans="1:16" ht="12.75">
      <c r="A31" s="9"/>
      <c r="B31" s="33"/>
      <c r="C31" s="34"/>
      <c r="D31" s="42"/>
      <c r="E31" s="42"/>
      <c r="F31" s="63"/>
      <c r="G31" s="63"/>
      <c r="H31" s="50"/>
      <c r="I31" s="63"/>
      <c r="J31" s="63"/>
      <c r="K31" s="10"/>
      <c r="L31" s="10"/>
      <c r="M31" s="10"/>
      <c r="N31" s="10"/>
      <c r="O31" s="10"/>
      <c r="P31" s="10"/>
    </row>
    <row r="32" spans="1:16" ht="26.25">
      <c r="A32" s="9">
        <v>5</v>
      </c>
      <c r="B32" s="33"/>
      <c r="C32" s="34" t="s">
        <v>141</v>
      </c>
      <c r="D32" s="42" t="s">
        <v>52</v>
      </c>
      <c r="E32" s="38">
        <v>145.55</v>
      </c>
      <c r="F32" s="63"/>
      <c r="G32" s="50"/>
      <c r="H32" s="50"/>
      <c r="I32" s="63"/>
      <c r="J32" s="63"/>
      <c r="K32" s="10"/>
      <c r="L32" s="10"/>
      <c r="M32" s="10"/>
      <c r="N32" s="10"/>
      <c r="O32" s="10"/>
      <c r="P32" s="10"/>
    </row>
    <row r="33" spans="1:16" ht="12.75">
      <c r="A33" s="9"/>
      <c r="B33" s="33"/>
      <c r="C33" s="92" t="s">
        <v>142</v>
      </c>
      <c r="D33" s="42" t="s">
        <v>143</v>
      </c>
      <c r="E33" s="38">
        <v>149.92</v>
      </c>
      <c r="F33" s="63"/>
      <c r="G33" s="63"/>
      <c r="H33" s="50"/>
      <c r="I33" s="63"/>
      <c r="J33" s="63"/>
      <c r="K33" s="10"/>
      <c r="L33" s="10"/>
      <c r="M33" s="10"/>
      <c r="N33" s="10"/>
      <c r="O33" s="10"/>
      <c r="P33" s="10"/>
    </row>
    <row r="34" spans="1:16" ht="12.75">
      <c r="A34" s="9"/>
      <c r="B34" s="33"/>
      <c r="C34" s="92" t="s">
        <v>144</v>
      </c>
      <c r="D34" s="42" t="s">
        <v>82</v>
      </c>
      <c r="E34" s="38">
        <v>11.64</v>
      </c>
      <c r="F34" s="63"/>
      <c r="G34" s="63"/>
      <c r="H34" s="50"/>
      <c r="I34" s="63"/>
      <c r="J34" s="63"/>
      <c r="K34" s="10"/>
      <c r="L34" s="10"/>
      <c r="M34" s="10"/>
      <c r="N34" s="10"/>
      <c r="O34" s="10"/>
      <c r="P34" s="10"/>
    </row>
    <row r="35" spans="1:16" ht="12.75">
      <c r="A35" s="9"/>
      <c r="B35" s="33"/>
      <c r="C35" s="43" t="s">
        <v>145</v>
      </c>
      <c r="D35" s="42" t="s">
        <v>132</v>
      </c>
      <c r="E35" s="38">
        <v>19.44</v>
      </c>
      <c r="F35" s="65"/>
      <c r="G35" s="65"/>
      <c r="H35" s="50"/>
      <c r="I35" s="63"/>
      <c r="J35" s="63"/>
      <c r="K35" s="10"/>
      <c r="L35" s="10"/>
      <c r="M35" s="10"/>
      <c r="N35" s="10"/>
      <c r="O35" s="10"/>
      <c r="P35" s="10"/>
    </row>
    <row r="36" spans="1:16" ht="12.75">
      <c r="A36" s="9"/>
      <c r="B36" s="33"/>
      <c r="C36" s="93"/>
      <c r="D36" s="42"/>
      <c r="E36" s="42"/>
      <c r="F36" s="63"/>
      <c r="G36" s="63"/>
      <c r="H36" s="50"/>
      <c r="I36" s="63"/>
      <c r="J36" s="63"/>
      <c r="K36" s="10"/>
      <c r="L36" s="10"/>
      <c r="M36" s="10"/>
      <c r="N36" s="10"/>
      <c r="O36" s="10"/>
      <c r="P36" s="10"/>
    </row>
    <row r="37" spans="1:16" ht="26.25">
      <c r="A37" s="9">
        <v>6</v>
      </c>
      <c r="B37" s="33"/>
      <c r="C37" s="34" t="s">
        <v>146</v>
      </c>
      <c r="D37" s="42" t="s">
        <v>52</v>
      </c>
      <c r="E37" s="38">
        <v>95.04</v>
      </c>
      <c r="F37" s="63"/>
      <c r="G37" s="50"/>
      <c r="H37" s="50"/>
      <c r="I37" s="63"/>
      <c r="J37" s="63"/>
      <c r="K37" s="10"/>
      <c r="L37" s="10"/>
      <c r="M37" s="10"/>
      <c r="N37" s="10"/>
      <c r="O37" s="10"/>
      <c r="P37" s="10"/>
    </row>
    <row r="38" spans="1:16" ht="12.75">
      <c r="A38" s="9"/>
      <c r="B38" s="33"/>
      <c r="C38" s="92" t="s">
        <v>147</v>
      </c>
      <c r="D38" s="42" t="s">
        <v>143</v>
      </c>
      <c r="E38" s="38">
        <v>97.89</v>
      </c>
      <c r="F38" s="63"/>
      <c r="G38" s="63"/>
      <c r="H38" s="50"/>
      <c r="I38" s="63"/>
      <c r="J38" s="63"/>
      <c r="K38" s="10"/>
      <c r="L38" s="10"/>
      <c r="M38" s="10"/>
      <c r="N38" s="10"/>
      <c r="O38" s="10"/>
      <c r="P38" s="10"/>
    </row>
    <row r="39" spans="1:16" ht="12.75">
      <c r="A39" s="9"/>
      <c r="B39" s="33"/>
      <c r="C39" s="92" t="s">
        <v>144</v>
      </c>
      <c r="D39" s="42" t="s">
        <v>82</v>
      </c>
      <c r="E39" s="38">
        <v>7.6</v>
      </c>
      <c r="F39" s="63"/>
      <c r="G39" s="63"/>
      <c r="H39" s="50"/>
      <c r="I39" s="63"/>
      <c r="J39" s="63"/>
      <c r="K39" s="10"/>
      <c r="L39" s="10"/>
      <c r="M39" s="10"/>
      <c r="N39" s="10"/>
      <c r="O39" s="10"/>
      <c r="P39" s="10"/>
    </row>
    <row r="40" spans="1:16" ht="12.75">
      <c r="A40" s="9"/>
      <c r="B40" s="33"/>
      <c r="C40" s="43" t="s">
        <v>145</v>
      </c>
      <c r="D40" s="42" t="s">
        <v>132</v>
      </c>
      <c r="E40" s="38">
        <v>12.69</v>
      </c>
      <c r="F40" s="65"/>
      <c r="G40" s="65"/>
      <c r="H40" s="50"/>
      <c r="I40" s="63"/>
      <c r="J40" s="63"/>
      <c r="K40" s="10"/>
      <c r="L40" s="10"/>
      <c r="M40" s="10"/>
      <c r="N40" s="10"/>
      <c r="O40" s="10"/>
      <c r="P40" s="10"/>
    </row>
    <row r="41" spans="1:16" ht="12.75">
      <c r="A41" s="9"/>
      <c r="B41" s="33"/>
      <c r="C41" s="34"/>
      <c r="D41" s="42"/>
      <c r="E41" s="42"/>
      <c r="F41" s="63"/>
      <c r="G41" s="63"/>
      <c r="H41" s="50"/>
      <c r="I41" s="63"/>
      <c r="J41" s="63"/>
      <c r="K41" s="10"/>
      <c r="L41" s="10"/>
      <c r="M41" s="10"/>
      <c r="N41" s="10"/>
      <c r="O41" s="10"/>
      <c r="P41" s="10"/>
    </row>
    <row r="42" spans="1:16" ht="12.75">
      <c r="A42" s="9">
        <v>7</v>
      </c>
      <c r="B42" s="33"/>
      <c r="C42" s="34" t="s">
        <v>266</v>
      </c>
      <c r="D42" s="42" t="s">
        <v>62</v>
      </c>
      <c r="E42" s="38">
        <v>898.43</v>
      </c>
      <c r="F42" s="63"/>
      <c r="G42" s="50"/>
      <c r="H42" s="50"/>
      <c r="I42" s="63"/>
      <c r="J42" s="63"/>
      <c r="K42" s="10"/>
      <c r="L42" s="10"/>
      <c r="M42" s="10"/>
      <c r="N42" s="10"/>
      <c r="O42" s="10"/>
      <c r="P42" s="10"/>
    </row>
    <row r="43" spans="1:16" ht="12.75">
      <c r="A43" s="9"/>
      <c r="B43" s="33"/>
      <c r="C43" s="43" t="s">
        <v>148</v>
      </c>
      <c r="D43" s="42" t="s">
        <v>82</v>
      </c>
      <c r="E43" s="38">
        <v>134.76</v>
      </c>
      <c r="F43" s="63"/>
      <c r="G43" s="63"/>
      <c r="H43" s="50"/>
      <c r="I43" s="63"/>
      <c r="J43" s="63"/>
      <c r="K43" s="10"/>
      <c r="L43" s="10"/>
      <c r="M43" s="10"/>
      <c r="N43" s="10"/>
      <c r="O43" s="10"/>
      <c r="P43" s="10"/>
    </row>
    <row r="44" spans="1:16" ht="12.75">
      <c r="A44" s="9"/>
      <c r="B44" s="33"/>
      <c r="C44" s="43" t="s">
        <v>149</v>
      </c>
      <c r="D44" s="42" t="s">
        <v>64</v>
      </c>
      <c r="E44" s="38">
        <v>35.94</v>
      </c>
      <c r="F44" s="63"/>
      <c r="G44" s="63"/>
      <c r="H44" s="50"/>
      <c r="I44" s="63"/>
      <c r="J44" s="63"/>
      <c r="K44" s="10"/>
      <c r="L44" s="10"/>
      <c r="M44" s="10"/>
      <c r="N44" s="10"/>
      <c r="O44" s="10"/>
      <c r="P44" s="10"/>
    </row>
    <row r="45" spans="1:16" ht="12.75">
      <c r="A45" s="9"/>
      <c r="B45" s="33"/>
      <c r="C45" s="43"/>
      <c r="D45" s="42"/>
      <c r="E45" s="38"/>
      <c r="F45" s="63"/>
      <c r="G45" s="63"/>
      <c r="H45" s="50"/>
      <c r="I45" s="63"/>
      <c r="J45" s="63"/>
      <c r="K45" s="10"/>
      <c r="L45" s="10"/>
      <c r="M45" s="10"/>
      <c r="N45" s="10"/>
      <c r="O45" s="10"/>
      <c r="P45" s="10"/>
    </row>
    <row r="46" spans="1:16" ht="12.75">
      <c r="A46" s="9">
        <v>8</v>
      </c>
      <c r="B46" s="33"/>
      <c r="C46" s="96" t="s">
        <v>302</v>
      </c>
      <c r="D46" s="33" t="s">
        <v>82</v>
      </c>
      <c r="E46" s="97">
        <v>7.28</v>
      </c>
      <c r="F46" s="3"/>
      <c r="G46" s="35"/>
      <c r="H46" s="10"/>
      <c r="I46" s="32"/>
      <c r="J46" s="10"/>
      <c r="K46" s="10"/>
      <c r="L46" s="10"/>
      <c r="M46" s="10"/>
      <c r="N46" s="10"/>
      <c r="O46" s="10"/>
      <c r="P46" s="10"/>
    </row>
    <row r="47" spans="1:16" ht="12.75">
      <c r="A47" s="5"/>
      <c r="B47" s="5"/>
      <c r="C47" s="17" t="s">
        <v>19</v>
      </c>
      <c r="D47" s="18"/>
      <c r="E47" s="18"/>
      <c r="F47" s="66"/>
      <c r="G47" s="66"/>
      <c r="H47" s="66"/>
      <c r="I47" s="66"/>
      <c r="J47" s="66"/>
      <c r="K47" s="18"/>
      <c r="L47" s="19"/>
      <c r="M47" s="19"/>
      <c r="N47" s="19"/>
      <c r="O47" s="19"/>
      <c r="P47" s="19"/>
    </row>
    <row r="48" spans="1:16" ht="12.75">
      <c r="A48" s="5"/>
      <c r="B48" s="5"/>
      <c r="C48" s="156" t="s">
        <v>49</v>
      </c>
      <c r="D48" s="157"/>
      <c r="E48" s="157"/>
      <c r="F48" s="157"/>
      <c r="G48" s="157"/>
      <c r="H48" s="157"/>
      <c r="I48" s="157"/>
      <c r="J48" s="157"/>
      <c r="K48" s="158"/>
      <c r="L48" s="9"/>
      <c r="M48" s="9"/>
      <c r="N48" s="10">
        <f>N47*0.03</f>
        <v>0</v>
      </c>
      <c r="O48" s="9"/>
      <c r="P48" s="10">
        <f>N48</f>
        <v>0</v>
      </c>
    </row>
    <row r="49" spans="1:16" ht="12.75">
      <c r="A49" s="5"/>
      <c r="B49" s="5"/>
      <c r="C49" s="144" t="s">
        <v>20</v>
      </c>
      <c r="D49" s="145"/>
      <c r="E49" s="145"/>
      <c r="F49" s="145"/>
      <c r="G49" s="145"/>
      <c r="H49" s="145"/>
      <c r="I49" s="145"/>
      <c r="J49" s="145"/>
      <c r="K49" s="146"/>
      <c r="L49" s="20">
        <f>SUM(L47:L48)</f>
        <v>0</v>
      </c>
      <c r="M49" s="20">
        <f>SUM(M47:M48)</f>
        <v>0</v>
      </c>
      <c r="N49" s="20">
        <f>SUM(N47:N48)</f>
        <v>0</v>
      </c>
      <c r="O49" s="20">
        <f>SUM(O47:O48)</f>
        <v>0</v>
      </c>
      <c r="P49" s="20">
        <f>SUM(P47:P48)</f>
        <v>0</v>
      </c>
    </row>
    <row r="50" spans="1:2" ht="12.75">
      <c r="A50" s="1"/>
      <c r="B50" s="1"/>
    </row>
    <row r="52" spans="14:16" ht="12.75">
      <c r="N52" s="21" t="s">
        <v>21</v>
      </c>
      <c r="O52" s="147">
        <f>P49</f>
        <v>0</v>
      </c>
      <c r="P52" s="148"/>
    </row>
    <row r="53" spans="1:16" ht="12.75">
      <c r="A53" s="149" t="s">
        <v>22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</row>
    <row r="55" spans="1:16" ht="15" customHeight="1">
      <c r="A55" s="127" t="s">
        <v>309</v>
      </c>
      <c r="B55" s="127"/>
      <c r="C55" s="127"/>
      <c r="D55" s="127"/>
      <c r="E55" s="127"/>
      <c r="F55" s="127"/>
      <c r="G55" s="127"/>
      <c r="H55" s="12"/>
      <c r="I55" s="12"/>
      <c r="J55" s="12"/>
      <c r="K55" s="12"/>
      <c r="L55" s="12"/>
      <c r="M55" s="12"/>
      <c r="N55" s="12"/>
      <c r="O55" s="12"/>
      <c r="P55" s="12"/>
    </row>
    <row r="56" spans="2:16" ht="15.75" customHeight="1">
      <c r="B56" s="143" t="s">
        <v>23</v>
      </c>
      <c r="C56" s="143"/>
      <c r="D56" s="143"/>
      <c r="E56" s="14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</sheetData>
  <sheetProtection/>
  <mergeCells count="24">
    <mergeCell ref="B56:E56"/>
    <mergeCell ref="A55:G55"/>
    <mergeCell ref="C49:K49"/>
    <mergeCell ref="O52:P52"/>
    <mergeCell ref="A53:P53"/>
    <mergeCell ref="C48:K48"/>
    <mergeCell ref="A6:P6"/>
    <mergeCell ref="M9:N9"/>
    <mergeCell ref="N1:P1"/>
    <mergeCell ref="A2:P2"/>
    <mergeCell ref="A3:P3"/>
    <mergeCell ref="A4:P4"/>
    <mergeCell ref="A5:P5"/>
    <mergeCell ref="A7:P7"/>
    <mergeCell ref="A8:P8"/>
    <mergeCell ref="A9:H9"/>
    <mergeCell ref="L10:P10"/>
    <mergeCell ref="F12:K12"/>
    <mergeCell ref="E12:E13"/>
    <mergeCell ref="A12:A13"/>
    <mergeCell ref="B12:B13"/>
    <mergeCell ref="C12:C13"/>
    <mergeCell ref="D12:D13"/>
    <mergeCell ref="L12:P12"/>
  </mergeCells>
  <printOptions/>
  <pageMargins left="0.24" right="0.18" top="0.34" bottom="0.38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25">
      <selection activeCell="A37" sqref="A37:E37"/>
    </sheetView>
  </sheetViews>
  <sheetFormatPr defaultColWidth="9.140625" defaultRowHeight="15"/>
  <cols>
    <col min="1" max="1" width="6.7109375" style="4" customWidth="1"/>
    <col min="2" max="2" width="6.140625" style="4" customWidth="1"/>
    <col min="3" max="3" width="30.28125" style="4" customWidth="1"/>
    <col min="4" max="4" width="10.00390625" style="4" customWidth="1"/>
    <col min="5" max="5" width="10.28125" style="4" customWidth="1"/>
    <col min="6" max="16384" width="9.140625" style="4" customWidth="1"/>
  </cols>
  <sheetData>
    <row r="1" spans="14:16" ht="15" customHeight="1">
      <c r="N1" s="122"/>
      <c r="O1" s="122"/>
      <c r="P1" s="122"/>
    </row>
    <row r="2" spans="1:16" ht="12.75">
      <c r="A2" s="123" t="s">
        <v>126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2.75">
      <c r="A3" s="139" t="s">
        <v>127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5">
      <c r="A4" s="142" t="s">
        <v>16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25.5" customHeight="1">
      <c r="A5" s="122" t="s">
        <v>290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2.75">
      <c r="A6" s="140" t="s">
        <v>292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2.75">
      <c r="A7" s="140" t="s">
        <v>293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2.75">
      <c r="A8" s="140" t="s">
        <v>307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ht="15" customHeight="1">
      <c r="A9" s="141"/>
      <c r="B9" s="141"/>
      <c r="C9" s="141"/>
      <c r="D9" s="141"/>
      <c r="E9" s="141"/>
      <c r="F9" s="141"/>
      <c r="G9" s="141"/>
      <c r="H9" s="141"/>
      <c r="I9" s="1"/>
      <c r="J9" s="1"/>
      <c r="K9" s="1"/>
      <c r="L9" s="1"/>
      <c r="M9" s="124" t="s">
        <v>18</v>
      </c>
      <c r="N9" s="124"/>
      <c r="O9" s="22"/>
      <c r="P9" s="1" t="s">
        <v>17</v>
      </c>
    </row>
    <row r="10" spans="1:1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41" t="s">
        <v>308</v>
      </c>
      <c r="M10" s="141"/>
      <c r="N10" s="141"/>
      <c r="O10" s="141"/>
      <c r="P10" s="141"/>
    </row>
    <row r="12" spans="1:16" ht="12.75">
      <c r="A12" s="150" t="s">
        <v>0</v>
      </c>
      <c r="B12" s="150" t="s">
        <v>1</v>
      </c>
      <c r="C12" s="150" t="s">
        <v>2</v>
      </c>
      <c r="D12" s="150" t="s">
        <v>3</v>
      </c>
      <c r="E12" s="150" t="s">
        <v>4</v>
      </c>
      <c r="F12" s="153" t="s">
        <v>5</v>
      </c>
      <c r="G12" s="154"/>
      <c r="H12" s="154"/>
      <c r="I12" s="154"/>
      <c r="J12" s="154"/>
      <c r="K12" s="155"/>
      <c r="L12" s="153" t="s">
        <v>12</v>
      </c>
      <c r="M12" s="154"/>
      <c r="N12" s="154"/>
      <c r="O12" s="154"/>
      <c r="P12" s="155"/>
    </row>
    <row r="13" spans="1:16" ht="52.5">
      <c r="A13" s="151"/>
      <c r="B13" s="151"/>
      <c r="C13" s="151"/>
      <c r="D13" s="151"/>
      <c r="E13" s="15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ht="12.75">
      <c r="A14" s="9"/>
      <c r="B14" s="5"/>
      <c r="C14" s="67" t="s">
        <v>267</v>
      </c>
      <c r="D14" s="68"/>
      <c r="E14" s="69"/>
      <c r="F14" s="9"/>
      <c r="G14" s="35"/>
      <c r="H14" s="10"/>
      <c r="I14" s="9"/>
      <c r="J14" s="9"/>
      <c r="K14" s="10"/>
      <c r="L14" s="10"/>
      <c r="M14" s="10"/>
      <c r="N14" s="10"/>
      <c r="O14" s="10"/>
      <c r="P14" s="10"/>
    </row>
    <row r="15" spans="1:16" ht="12.75">
      <c r="A15" s="9">
        <v>1</v>
      </c>
      <c r="B15" s="5"/>
      <c r="C15" s="70" t="s">
        <v>268</v>
      </c>
      <c r="D15" s="68" t="s">
        <v>90</v>
      </c>
      <c r="E15" s="69">
        <v>1</v>
      </c>
      <c r="F15" s="10"/>
      <c r="G15" s="35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2.75">
      <c r="A16" s="9">
        <v>2</v>
      </c>
      <c r="B16" s="5"/>
      <c r="C16" s="70" t="s">
        <v>269</v>
      </c>
      <c r="D16" s="68" t="s">
        <v>90</v>
      </c>
      <c r="E16" s="69">
        <v>1</v>
      </c>
      <c r="F16" s="10"/>
      <c r="G16" s="35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>
      <c r="A17" s="9">
        <v>3</v>
      </c>
      <c r="B17" s="5"/>
      <c r="C17" s="70" t="s">
        <v>270</v>
      </c>
      <c r="D17" s="68" t="s">
        <v>90</v>
      </c>
      <c r="E17" s="69">
        <v>1</v>
      </c>
      <c r="F17" s="10"/>
      <c r="G17" s="35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6.25">
      <c r="A18" s="9">
        <v>4</v>
      </c>
      <c r="B18" s="5"/>
      <c r="C18" s="70" t="s">
        <v>271</v>
      </c>
      <c r="D18" s="68" t="s">
        <v>90</v>
      </c>
      <c r="E18" s="69">
        <v>1</v>
      </c>
      <c r="F18" s="10"/>
      <c r="G18" s="35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26.25">
      <c r="A19" s="9">
        <v>5</v>
      </c>
      <c r="B19" s="5"/>
      <c r="C19" s="71" t="s">
        <v>272</v>
      </c>
      <c r="D19" s="68" t="s">
        <v>90</v>
      </c>
      <c r="E19" s="10">
        <v>1</v>
      </c>
      <c r="F19" s="10"/>
      <c r="G19" s="35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26.25">
      <c r="A20" s="9"/>
      <c r="B20" s="5"/>
      <c r="C20" s="72" t="s">
        <v>273</v>
      </c>
      <c r="D20" s="33"/>
      <c r="E20" s="33"/>
      <c r="F20" s="9"/>
      <c r="G20" s="35"/>
      <c r="H20" s="10"/>
      <c r="I20" s="9"/>
      <c r="J20" s="9"/>
      <c r="K20" s="10"/>
      <c r="L20" s="10"/>
      <c r="M20" s="10"/>
      <c r="N20" s="10"/>
      <c r="O20" s="10"/>
      <c r="P20" s="10"/>
    </row>
    <row r="21" spans="1:16" ht="26.25">
      <c r="A21" s="9">
        <v>4</v>
      </c>
      <c r="B21" s="87"/>
      <c r="C21" s="88" t="s">
        <v>297</v>
      </c>
      <c r="D21" s="68" t="s">
        <v>90</v>
      </c>
      <c r="E21" s="50">
        <v>1</v>
      </c>
      <c r="F21" s="32"/>
      <c r="G21" s="50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2.75">
      <c r="A22" s="9">
        <v>5</v>
      </c>
      <c r="B22" s="5"/>
      <c r="C22" s="73" t="s">
        <v>274</v>
      </c>
      <c r="D22" s="68" t="s">
        <v>90</v>
      </c>
      <c r="E22" s="35">
        <v>15</v>
      </c>
      <c r="F22" s="9"/>
      <c r="G22" s="35"/>
      <c r="H22" s="10"/>
      <c r="I22" s="9"/>
      <c r="J22" s="9"/>
      <c r="K22" s="10"/>
      <c r="L22" s="10"/>
      <c r="M22" s="10"/>
      <c r="N22" s="10"/>
      <c r="O22" s="10"/>
      <c r="P22" s="10"/>
    </row>
    <row r="23" spans="1:16" ht="66">
      <c r="A23" s="9"/>
      <c r="B23" s="5"/>
      <c r="C23" s="43" t="s">
        <v>275</v>
      </c>
      <c r="D23" s="68" t="s">
        <v>90</v>
      </c>
      <c r="E23" s="35">
        <v>5</v>
      </c>
      <c r="F23" s="9"/>
      <c r="G23" s="35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39">
      <c r="A24" s="9"/>
      <c r="B24" s="5"/>
      <c r="C24" s="43" t="s">
        <v>276</v>
      </c>
      <c r="D24" s="68" t="s">
        <v>90</v>
      </c>
      <c r="E24" s="35">
        <v>6</v>
      </c>
      <c r="F24" s="9"/>
      <c r="G24" s="35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26.25">
      <c r="A25" s="9"/>
      <c r="B25" s="5"/>
      <c r="C25" s="43" t="s">
        <v>277</v>
      </c>
      <c r="D25" s="68" t="s">
        <v>90</v>
      </c>
      <c r="E25" s="35">
        <v>4</v>
      </c>
      <c r="F25" s="10"/>
      <c r="G25" s="35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2.75">
      <c r="A26" s="9">
        <v>6</v>
      </c>
      <c r="B26" s="5"/>
      <c r="C26" s="76" t="s">
        <v>278</v>
      </c>
      <c r="D26" s="77" t="s">
        <v>62</v>
      </c>
      <c r="E26" s="75">
        <v>6</v>
      </c>
      <c r="F26" s="78"/>
      <c r="G26" s="79"/>
      <c r="H26" s="78"/>
      <c r="I26" s="78"/>
      <c r="J26" s="78"/>
      <c r="K26" s="78"/>
      <c r="L26" s="78"/>
      <c r="M26" s="78"/>
      <c r="N26" s="78"/>
      <c r="O26" s="78"/>
      <c r="P26" s="78"/>
    </row>
    <row r="27" spans="1:16" ht="12.75">
      <c r="A27" s="9"/>
      <c r="B27" s="5"/>
      <c r="C27" s="44" t="s">
        <v>279</v>
      </c>
      <c r="D27" s="33" t="s">
        <v>82</v>
      </c>
      <c r="E27" s="62">
        <f>(E26*0.1+3*2*0.15*0.15)*1.25</f>
        <v>0.92</v>
      </c>
      <c r="F27" s="10"/>
      <c r="G27" s="35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2.75">
      <c r="A28" s="9"/>
      <c r="B28" s="5"/>
      <c r="C28" s="44" t="s">
        <v>280</v>
      </c>
      <c r="D28" s="80" t="s">
        <v>90</v>
      </c>
      <c r="E28" s="62">
        <v>1</v>
      </c>
      <c r="F28" s="10"/>
      <c r="G28" s="35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2.75">
      <c r="A29" s="9">
        <v>7</v>
      </c>
      <c r="B29" s="5"/>
      <c r="C29" s="81" t="s">
        <v>285</v>
      </c>
      <c r="D29" s="82" t="s">
        <v>52</v>
      </c>
      <c r="E29" s="62">
        <v>17</v>
      </c>
      <c r="F29" s="64"/>
      <c r="G29" s="64"/>
      <c r="H29" s="62"/>
      <c r="I29" s="64"/>
      <c r="J29" s="64"/>
      <c r="K29" s="62"/>
      <c r="L29" s="62"/>
      <c r="M29" s="62"/>
      <c r="N29" s="62"/>
      <c r="O29" s="62"/>
      <c r="P29" s="62"/>
    </row>
    <row r="30" spans="1:16" ht="12.75">
      <c r="A30" s="5"/>
      <c r="B30" s="5"/>
      <c r="C30" s="17" t="s">
        <v>19</v>
      </c>
      <c r="D30" s="18"/>
      <c r="E30" s="18"/>
      <c r="F30" s="18"/>
      <c r="G30" s="18"/>
      <c r="H30" s="18"/>
      <c r="I30" s="18"/>
      <c r="J30" s="18"/>
      <c r="K30" s="18"/>
      <c r="L30" s="19"/>
      <c r="M30" s="19"/>
      <c r="N30" s="19"/>
      <c r="O30" s="19"/>
      <c r="P30" s="19"/>
    </row>
    <row r="31" spans="1:16" ht="12.75">
      <c r="A31" s="5"/>
      <c r="B31" s="5"/>
      <c r="C31" s="156" t="s">
        <v>281</v>
      </c>
      <c r="D31" s="157"/>
      <c r="E31" s="157"/>
      <c r="F31" s="157"/>
      <c r="G31" s="157"/>
      <c r="H31" s="157"/>
      <c r="I31" s="157"/>
      <c r="J31" s="157"/>
      <c r="K31" s="158"/>
      <c r="L31" s="9"/>
      <c r="M31" s="9"/>
      <c r="N31" s="10">
        <f>N30*0.03</f>
        <v>0</v>
      </c>
      <c r="O31" s="9"/>
      <c r="P31" s="10">
        <f>N31</f>
        <v>0</v>
      </c>
    </row>
    <row r="32" spans="1:16" ht="12.75">
      <c r="A32" s="5"/>
      <c r="B32" s="5"/>
      <c r="C32" s="144" t="s">
        <v>20</v>
      </c>
      <c r="D32" s="145"/>
      <c r="E32" s="145"/>
      <c r="F32" s="145"/>
      <c r="G32" s="145"/>
      <c r="H32" s="145"/>
      <c r="I32" s="145"/>
      <c r="J32" s="145"/>
      <c r="K32" s="146"/>
      <c r="L32" s="20">
        <f>SUM(L30:L31)</f>
        <v>0</v>
      </c>
      <c r="M32" s="20">
        <f>SUM(M30:M31)</f>
        <v>0</v>
      </c>
      <c r="N32" s="20">
        <f>SUM(N30:N31)</f>
        <v>0</v>
      </c>
      <c r="O32" s="20">
        <f>SUM(O30:O31)</f>
        <v>0</v>
      </c>
      <c r="P32" s="20">
        <f>SUM(P30:P31)</f>
        <v>0</v>
      </c>
    </row>
    <row r="34" ht="12.75">
      <c r="B34" s="4" t="s">
        <v>282</v>
      </c>
    </row>
    <row r="35" spans="2:16" ht="12.75">
      <c r="B35" s="29" t="s">
        <v>283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7" spans="1:16" ht="15" customHeight="1">
      <c r="A37" s="127" t="s">
        <v>284</v>
      </c>
      <c r="B37" s="127"/>
      <c r="C37" s="127"/>
      <c r="D37" s="127"/>
      <c r="E37" s="127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2:16" ht="15.75" customHeight="1">
      <c r="B38" s="143" t="s">
        <v>23</v>
      </c>
      <c r="C38" s="143"/>
      <c r="D38" s="143"/>
      <c r="E38" s="14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2" ht="12.75">
      <c r="A39" s="1"/>
      <c r="B39" s="1"/>
    </row>
  </sheetData>
  <sheetProtection/>
  <mergeCells count="22">
    <mergeCell ref="C12:C13"/>
    <mergeCell ref="A8:P8"/>
    <mergeCell ref="A9:H9"/>
    <mergeCell ref="M9:N9"/>
    <mergeCell ref="L10:P10"/>
    <mergeCell ref="A37:E37"/>
    <mergeCell ref="B38:E38"/>
    <mergeCell ref="F12:K12"/>
    <mergeCell ref="L12:P12"/>
    <mergeCell ref="C31:K31"/>
    <mergeCell ref="C32:K32"/>
    <mergeCell ref="D12:D13"/>
    <mergeCell ref="E12:E13"/>
    <mergeCell ref="A12:A13"/>
    <mergeCell ref="B12:B13"/>
    <mergeCell ref="A6:P6"/>
    <mergeCell ref="A7:P7"/>
    <mergeCell ref="N1:P1"/>
    <mergeCell ref="A2:P2"/>
    <mergeCell ref="A3:P3"/>
    <mergeCell ref="A5:P5"/>
    <mergeCell ref="A4:P4"/>
  </mergeCells>
  <printOptions/>
  <pageMargins left="0.33" right="0.19" top="0.27" bottom="0.16" header="0.3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2015-11-10T07:41:13Z</cp:lastPrinted>
  <dcterms:created xsi:type="dcterms:W3CDTF">2006-09-16T00:00:00Z</dcterms:created>
  <dcterms:modified xsi:type="dcterms:W3CDTF">2017-09-01T08:39:06Z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