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4"/>
  </bookViews>
  <sheets>
    <sheet name="Būv koptāme" sheetId="1" r:id="rId1"/>
    <sheet name="Kopsavilkums" sheetId="2" r:id="rId2"/>
    <sheet name=" BK,AR" sheetId="3" r:id="rId3"/>
    <sheet name="EL" sheetId="4" r:id="rId4"/>
    <sheet name="SAT" sheetId="5" r:id="rId5"/>
    <sheet name="ŪKT" sheetId="6" r:id="rId6"/>
    <sheet name="GAT" sheetId="7" r:id="rId7"/>
  </sheets>
  <definedNames/>
  <calcPr fullCalcOnLoad="1"/>
</workbook>
</file>

<file path=xl/sharedStrings.xml><?xml version="1.0" encoding="utf-8"?>
<sst xmlns="http://schemas.openxmlformats.org/spreadsheetml/2006/main" count="820" uniqueCount="448">
  <si>
    <t>6</t>
  </si>
  <si>
    <t>t</t>
  </si>
  <si>
    <t>3.2</t>
  </si>
  <si>
    <t>1.</t>
  </si>
  <si>
    <t>Demontāžas darbi</t>
  </si>
  <si>
    <t>2.8</t>
  </si>
  <si>
    <t>3.7</t>
  </si>
  <si>
    <t>3.8</t>
  </si>
  <si>
    <t>6.2</t>
  </si>
  <si>
    <t>6.3</t>
  </si>
  <si>
    <t>3.4</t>
  </si>
  <si>
    <t>3.5</t>
  </si>
  <si>
    <t>3.6</t>
  </si>
  <si>
    <t>3.3</t>
  </si>
  <si>
    <t>5.1</t>
  </si>
  <si>
    <t>6.1</t>
  </si>
  <si>
    <t>m2</t>
  </si>
  <si>
    <t>euro</t>
  </si>
  <si>
    <t>Nr. p.k.</t>
  </si>
  <si>
    <t>Mērvienība</t>
  </si>
  <si>
    <t>Daudzums</t>
  </si>
  <si>
    <t>1.7</t>
  </si>
  <si>
    <t>1.8</t>
  </si>
  <si>
    <t>1.9</t>
  </si>
  <si>
    <t>1.10</t>
  </si>
  <si>
    <t>1.11</t>
  </si>
  <si>
    <t>kpl</t>
  </si>
  <si>
    <t>2.7</t>
  </si>
  <si>
    <t>gb</t>
  </si>
  <si>
    <t>1.1</t>
  </si>
  <si>
    <t>1.2</t>
  </si>
  <si>
    <t>1.3</t>
  </si>
  <si>
    <t>1.4</t>
  </si>
  <si>
    <t>1.5</t>
  </si>
  <si>
    <t>1.6</t>
  </si>
  <si>
    <t>m</t>
  </si>
  <si>
    <t>1</t>
  </si>
  <si>
    <t>Būvdarbu nosaukums</t>
  </si>
  <si>
    <t>(Būvdarbu veids vai konstruktīva elementa nosaukums)</t>
  </si>
  <si>
    <t>objekts</t>
  </si>
  <si>
    <t>5</t>
  </si>
  <si>
    <t>2</t>
  </si>
  <si>
    <t>3</t>
  </si>
  <si>
    <t>4</t>
  </si>
  <si>
    <t>kg</t>
  </si>
  <si>
    <t>2.1</t>
  </si>
  <si>
    <t>2.2</t>
  </si>
  <si>
    <t>2.3</t>
  </si>
  <si>
    <t>2.4</t>
  </si>
  <si>
    <t>2.5</t>
  </si>
  <si>
    <t>2.6</t>
  </si>
  <si>
    <t>3.1</t>
  </si>
  <si>
    <t>gb.</t>
  </si>
  <si>
    <t>kpl.</t>
  </si>
  <si>
    <t>m3</t>
  </si>
  <si>
    <t>obj.</t>
  </si>
  <si>
    <t>bitumena mastika</t>
  </si>
  <si>
    <t>Montāžas darbi</t>
  </si>
  <si>
    <t>Rūpn. izolēto cauruļu Ø2x60/225 (t.sk.fasondaļu) montāža tranšejā</t>
  </si>
  <si>
    <t>Rūpn. izolēto cauruļu Ø2x48/180 (t.sk.fasondaļu) montāža tranšejā</t>
  </si>
  <si>
    <t>Rūpn. izolēto cauruļu Ø2x42/180 (t.sk.fasondaļu) montāža tranšejā</t>
  </si>
  <si>
    <t>Rūpn. izol. atgaisošanas krāna Ø2x42/180 montāža</t>
  </si>
  <si>
    <t>Rūpn. izol. krāna Ø2x48/180 ar servisa krānu montāža</t>
  </si>
  <si>
    <t>Rūpn. izol. krāna Ø2x42/180 ar servisa krānu montāža</t>
  </si>
  <si>
    <t>Hermetizēto ievadu ierīkošana</t>
  </si>
  <si>
    <t>Kompensācijas spilvenu montāža</t>
  </si>
  <si>
    <t>Signalizācijas sistēmas montāža</t>
  </si>
  <si>
    <t>Siltumtrases hidrauliskā pārbaude</t>
  </si>
  <si>
    <t>Zemes darbi</t>
  </si>
  <si>
    <t>Grunts izstrāde ar ekskavatoru ar aizvešanu</t>
  </si>
  <si>
    <t>Grunts izstrāde bez mehānismu pielietošanu</t>
  </si>
  <si>
    <t>Pamatnes ierīkošana zem cauruļvadiem no smilts</t>
  </si>
  <si>
    <t>Tranšeju aizbēršana ar smilti</t>
  </si>
  <si>
    <t>Tranšeju aizbēršana ar grunti, blietējot kārtām ar elektroblieti</t>
  </si>
  <si>
    <t>Celtniecības darbi</t>
  </si>
  <si>
    <t>Betona akas ar čuguna lūkas montāža</t>
  </si>
  <si>
    <t>Caurumu aizbetonēšana sienā</t>
  </si>
  <si>
    <t>Zemes darbi demontāžai</t>
  </si>
  <si>
    <t>grunts izstrāde ar ekskavatoru</t>
  </si>
  <si>
    <t>grunts izstrāde bez mehānismu pielietošanu</t>
  </si>
  <si>
    <t>tranšeju aizbēršana</t>
  </si>
  <si>
    <t>Tērauda caurules Ø50 demontāža kanālā, kamerā</t>
  </si>
  <si>
    <t>Dz.bet. kanālu KL 60-45 un balstu demontāža un utilizācija</t>
  </si>
  <si>
    <t>Dz.bet. siltumkameras demontāža un utilizācija</t>
  </si>
  <si>
    <t>Labiekārtošanas darbi*</t>
  </si>
  <si>
    <t>Asfalta seguma izjaukšana un atjaunošana pagalmā</t>
  </si>
  <si>
    <t>Ietves bortakmeņa izjaukšana un atjaunošana</t>
  </si>
  <si>
    <t>Betona seguma izjaukšana un atjaunošana</t>
  </si>
  <si>
    <t>Zālāja atjaunošana ar zāles iesēšanu (uzberot melnzemi 0,15 m)</t>
  </si>
  <si>
    <t>Pārējie darbi</t>
  </si>
  <si>
    <t>Inženierkomuniāciju uzmērīšana un nospraušana dabā</t>
  </si>
  <si>
    <t>Nodošanas - pieņemšanas dokumentācijas noformēšāna</t>
  </si>
  <si>
    <t>Pirms siltumtrases nodošanas ekspluatācijā izpildmērījuma plāna izgatavošana digitālā veidā</t>
  </si>
  <si>
    <t>vieta</t>
  </si>
  <si>
    <t>Savienojumu blīvuma pārbaude ar nesagraujošas metodi ~ 38 gab.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</si>
  <si>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</si>
  <si>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</si>
  <si>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Gala uzmava Ø2x42/180</t>
  </si>
  <si>
    <t>Elastīgais ievads  Ø225</t>
  </si>
  <si>
    <t xml:space="preserve">Elastīgais ievads Ø180 </t>
  </si>
  <si>
    <t>Brīdinājuma lente</t>
  </si>
  <si>
    <t>Kompensācijas spilvens 1210(L)x300(B)x50(h)</t>
  </si>
  <si>
    <t>Kompensācijas spilvens 1210(L)x250(B)x50(h)</t>
  </si>
  <si>
    <t>Signalizācijas sistēma, t.sk.</t>
  </si>
  <si>
    <t>termināls</t>
  </si>
  <si>
    <t>kabelis NYM3x1,5</t>
  </si>
  <si>
    <t>Dzelzsbetona grods KC-07-06</t>
  </si>
  <si>
    <t>Dzelzsbetona grods KC-07-03</t>
  </si>
  <si>
    <t>Izlīdzināšanas gredzens KCO-1</t>
  </si>
  <si>
    <t>Izlīdzināšanas gredzens KCO 07-02</t>
  </si>
  <si>
    <t>Pamatu bloks FBS-9-3-6T</t>
  </si>
  <si>
    <t>Čuguna lūka vieglā</t>
  </si>
  <si>
    <t>Betons B-7,5 (M-100)</t>
  </si>
  <si>
    <t>Ruberoīds</t>
  </si>
  <si>
    <t>Bitums  BH-IV</t>
  </si>
  <si>
    <t>Šķembas</t>
  </si>
  <si>
    <t>Rupjgraudainā smilts bez akmeņu un mālu piejaukuma</t>
  </si>
  <si>
    <t>Metināšanas materiāli</t>
  </si>
  <si>
    <t>Melnzeme</t>
  </si>
  <si>
    <t>Zālāju sēklas</t>
  </si>
  <si>
    <t>Betons B-15 (M-200)</t>
  </si>
  <si>
    <t>Bortakmens ietvei BP-10-2-08</t>
  </si>
  <si>
    <t>Betona pamats apmalei (10 cm) C16/20</t>
  </si>
  <si>
    <t>Minerālmateriālu maisījums (15 cm) 0/45 (vai 0/63ps vai 0/56)</t>
  </si>
  <si>
    <t>Vidēju rupja smilts ar filtrāciju koef. &gt; 1m/dnn (&gt; 20 cm)</t>
  </si>
  <si>
    <t>Asfaltbetona maisījums (4 cm) AC 11 surf</t>
  </si>
  <si>
    <t>Šķembu maisījums fr. 0,45 (20 cm)</t>
  </si>
  <si>
    <t>Vidēju rupja smilts ar filtrācijas koeficientu &gt; 1 m/dnn (30 cm)</t>
  </si>
  <si>
    <t>Rūpn. izolēts dubultcauruļu T-atzars, Ø2x60/225-Ø2x48/180</t>
  </si>
  <si>
    <t>Rūpn. izolēta dubultcauruļu diametru pāreja, Ø2x60/225-Ø2x42/180</t>
  </si>
  <si>
    <t>Rūpn. izolēti dubultcauruļu krāni ar nerūs. tērauda atgaisošanas krāniem DN20 ar vītņu korķiem (ar iekš.vītni), H = 900 mm, Ø2x42/180</t>
  </si>
  <si>
    <t>Rūpn. izolēti dubultcauruļu krāni ar nerūs. tērauda atgaisošanas krāniem DN20 ar vītņu korķiem (ar iekš.vītni), H = 850 mm, Ø2x48/180</t>
  </si>
  <si>
    <t>Rūpn. izolēti dubultcauruļu nerūs. tērauda atgaisošanas krāni DN20 ar vītņu korķiem (ar iekš.vītni), H = 650 mm, Ø2x42/180</t>
  </si>
  <si>
    <t>Termonosēdošā uzmava Ø225 ar termonosēdošām manžetēm Ø225</t>
  </si>
  <si>
    <t>Termonosēdošā uzmava Ø180 ar termonosēdošām manžetēm</t>
  </si>
  <si>
    <t>Gala uzmava Ø2x60/225</t>
  </si>
  <si>
    <t>Gala uzmava Ø2x48/180</t>
  </si>
  <si>
    <t>21</t>
  </si>
  <si>
    <t>16</t>
  </si>
  <si>
    <t>Rūpnieciski izolēta dubultcaurule Ø2x60/225, "Poliurs" vai ekvivalents</t>
  </si>
  <si>
    <t>Rūpnieciski izolēta dubultcaurule Ø2x48/180, "Poliurs" vai ekvivalents</t>
  </si>
  <si>
    <t>Rūpnieciski izolēta dubultcaurule Ø2x42/180, , "Poliurs" vai ekvivalents</t>
  </si>
  <si>
    <r>
      <t>Rūpn. izolēts dubultcauruļu vertikālais Ø2x42/180 līkums 90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, 1500x1200(h)mm</t>
    </r>
  </si>
  <si>
    <r>
      <t>Rūpn. izolēts dubultcauruļu Ø2x60/225 līkums 90</t>
    </r>
    <r>
      <rPr>
        <vertAlign val="superscript"/>
        <sz val="10"/>
        <rFont val="Arial"/>
        <family val="2"/>
      </rPr>
      <t xml:space="preserve">o,  </t>
    </r>
  </si>
  <si>
    <r>
      <t>Rūpn. izolēts dubultcauruļu Ø2x60/225 līkums 63</t>
    </r>
    <r>
      <rPr>
        <vertAlign val="superscript"/>
        <sz val="10"/>
        <rFont val="Arial"/>
        <family val="2"/>
      </rPr>
      <t>o</t>
    </r>
  </si>
  <si>
    <r>
      <t>Rūpn. izolēts dubultcauruļu Ø2x60/225  līkums 40</t>
    </r>
    <r>
      <rPr>
        <vertAlign val="superscript"/>
        <sz val="10"/>
        <rFont val="Arial"/>
        <family val="2"/>
      </rPr>
      <t>o</t>
    </r>
  </si>
  <si>
    <r>
      <t>Rūpn. izolēts dubultcauruļu līkums Ø2x60/225 11</t>
    </r>
    <r>
      <rPr>
        <vertAlign val="superscript"/>
        <sz val="10"/>
        <rFont val="Arial"/>
        <family val="2"/>
      </rPr>
      <t>o</t>
    </r>
  </si>
  <si>
    <r>
      <t>Rūpn. izolēts dubultcauruļu Ø2x42/180 līkums 90</t>
    </r>
    <r>
      <rPr>
        <vertAlign val="superscript"/>
        <sz val="10"/>
        <rFont val="Arial"/>
        <family val="2"/>
      </rPr>
      <t>o</t>
    </r>
  </si>
  <si>
    <r>
      <t>Rūpn. izolēts dubultcauruļu Ø2x42/180 līkums 90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, 1000 x 900 mm</t>
    </r>
  </si>
  <si>
    <r>
      <t>Rūpn. izolēts dubultcauruļu Ø2x42/180 līkums 72</t>
    </r>
    <r>
      <rPr>
        <vertAlign val="superscript"/>
        <sz val="10"/>
        <rFont val="Arial"/>
        <family val="2"/>
      </rPr>
      <t>o</t>
    </r>
  </si>
  <si>
    <r>
      <t>Rūpn. izolēts dubultcauruļu vertikālais Ø2x60/225 līkums 90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, 1500x1500mm</t>
    </r>
  </si>
  <si>
    <t xml:space="preserve">Augsnes virskārtas noņemšana un atjaunošana slīpās un horizontālās virsmās ar zāliena sēšanu                                                                                                                                                                                                                                                     </t>
  </si>
  <si>
    <t>ŪDENSVADS</t>
  </si>
  <si>
    <t xml:space="preserve">PE metināmā sedlu uzmava ar vītni 25 mm PE caurulei OD63mm pievienošanai </t>
  </si>
  <si>
    <t xml:space="preserve">Pazemes tipa apkalpes ventilis Dn25mm, ar teleskopisku pagarinātājkātu un peldošo kapi abi gali ar noturīgu uz stiepi PE caurules OD32mm pievienojumam </t>
  </si>
  <si>
    <t>Čaula DN100 ievadā</t>
  </si>
  <si>
    <t>Siltumizolācija ar folliju uz OD32 cauruli</t>
  </si>
  <si>
    <t>Betona balsts</t>
  </si>
  <si>
    <t>Siltināta ūdensmērītāja aka DN500, komplektā ar veidgabaliem, noslēgarmatūru un skaitītāju DN20, klase "C" (Zenner vai analogs), ķeta lūku, apbetonējumu</t>
  </si>
  <si>
    <t>DAŽĀDI</t>
  </si>
  <si>
    <t>Marķēšanas plāksnītes ar pazemes tipa aizbīdņu un aku piesaistei</t>
  </si>
  <si>
    <t>Pievienojums esošiem ūdensvada tīkliem pe d63mm</t>
  </si>
  <si>
    <t>Šķērsojumi ar esošiem inženierkomunikācijām ar to aizsardzību</t>
  </si>
  <si>
    <t>Siltumtrase</t>
  </si>
  <si>
    <t>Sakaru kabelis</t>
  </si>
  <si>
    <t>Sadzīves kanalizācija</t>
  </si>
  <si>
    <t>SADZĪVES KANALIZĀCIJA</t>
  </si>
  <si>
    <t>Dziļums līdz 1.5m</t>
  </si>
  <si>
    <t>Dziļums līdz 2.0m</t>
  </si>
  <si>
    <t>Dziļums līdz 2.5m</t>
  </si>
  <si>
    <t>Aizargčaula dz.betona akas sienā OD 160mm caurulei</t>
  </si>
  <si>
    <t>PEH inspekcijas aka D600mm ar iebūves dziļumu:</t>
  </si>
  <si>
    <t>Saliekamā dzelzsbetona grodu akas d1000mm, izbūve virs gruntsūdens līmeņa būvgrāvī ar dubultu hidroizolāciju, ar iebūves dziļumu līdz 2.0m</t>
  </si>
  <si>
    <t>Akas vāks d700mm, 400kN ar eņģi un pašfiksējošu mehānismu, ar izbūvi zaļajā zonā t.sk. apbetonējums ap vāku, saskaņā ar tipveida rasējumu UKT-9</t>
  </si>
  <si>
    <t>Marķēšanas plāksnītes ar kanalizācijas akas piesaisti</t>
  </si>
  <si>
    <t>Pievienojums esošiem kanalizacijas tīkliem d200mm esošā akā</t>
  </si>
  <si>
    <t>Koku, krūmu ciršana un celmu rakšana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</si>
  <si>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</si>
  <si>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sz val="10"/>
        <color indexed="8"/>
        <rFont val="Arial"/>
        <family val="2"/>
      </rPr>
      <t>³</t>
    </r>
  </si>
  <si>
    <r>
      <t>"Peldoša" tipa akas vāks d</t>
    </r>
    <r>
      <rPr>
        <sz val="10"/>
        <color indexed="8"/>
        <rFont val="Arial"/>
        <family val="2"/>
      </rPr>
      <t>600mm, 400kN, ar izbūvi asfaltēta brauktuves segumā, saskaņā ar tipveida rasējumu UKT-9</t>
    </r>
  </si>
  <si>
    <r>
      <t>Akas vāks d</t>
    </r>
    <r>
      <rPr>
        <sz val="10"/>
        <color indexed="8"/>
        <rFont val="Arial"/>
        <family val="2"/>
      </rPr>
      <t>600mm, 400kN, ar izbūvi grants brauktuves segumā t.sk. apbetonējums ap vāku, saskaņā ar tipveida rasējumu UKT-9</t>
    </r>
  </si>
  <si>
    <r>
      <t>Akas vāks d</t>
    </r>
    <r>
      <rPr>
        <sz val="10"/>
        <color indexed="8"/>
        <rFont val="Arial"/>
        <family val="2"/>
      </rPr>
      <t>600mm, 400kN, ar izbūvi  zaļajā zonā t.sk. apbetonējums ap vāku, saskaņā ar tipveida rasējumu UKT-9</t>
    </r>
  </si>
  <si>
    <t>Katlu mājas vadibas skapis</t>
  </si>
  <si>
    <t>Katlu mājas vadibas skapis KVS</t>
  </si>
  <si>
    <t>Automatizācijas iekārtas</t>
  </si>
  <si>
    <t>Automatizācijas iekārtas un sensori</t>
  </si>
  <si>
    <t>Ugunsgrēka signalizācijas sistēma</t>
  </si>
  <si>
    <t>Drošības signalizācijas sistēma</t>
  </si>
  <si>
    <t>Videonovērošanas sistēma</t>
  </si>
  <si>
    <t>Plastmasas caurule Ø25mm RKGS 25 PVC</t>
  </si>
  <si>
    <t>Plastmasas caurule Ø20mm RKGS 20 PVC</t>
  </si>
  <si>
    <t>Kabeļu plaukti</t>
  </si>
  <si>
    <t>Kabeļu kanāls 200x42mm, KGR200H42/2</t>
  </si>
  <si>
    <t>Kabeļu kanāls 50x42mm, KGR200H42/2</t>
  </si>
  <si>
    <t>Kabeļu kanāls 50x42mm, KGJ50H42/3</t>
  </si>
  <si>
    <t>Sienas kronšteins 400mm, WW400</t>
  </si>
  <si>
    <t>Sienas kronšteins 300mm, WW300</t>
  </si>
  <si>
    <t>Sienas kronšteins 100mm, W1400</t>
  </si>
  <si>
    <t>Apgaismojums</t>
  </si>
  <si>
    <t>Zemējuma un zibensaizsardzība</t>
  </si>
  <si>
    <t>Zemējums</t>
  </si>
  <si>
    <t>Zibensaizsardzība</t>
  </si>
  <si>
    <t>kpl,</t>
  </si>
  <si>
    <t>4.1</t>
  </si>
  <si>
    <t>4.2</t>
  </si>
  <si>
    <t>4.3</t>
  </si>
  <si>
    <t>4.4</t>
  </si>
  <si>
    <t>4.5</t>
  </si>
  <si>
    <t>4.6</t>
  </si>
  <si>
    <r>
      <t>Kabelis ar vara dzīslam  CYKY 5x4mm</t>
    </r>
    <r>
      <rPr>
        <vertAlign val="superscript"/>
        <sz val="10"/>
        <rFont val="Arial"/>
        <family val="2"/>
      </rPr>
      <t xml:space="preserve">2 </t>
    </r>
  </si>
  <si>
    <r>
      <t>Kabelis ar vara dzīslam CYKY 5x2,5mm</t>
    </r>
    <r>
      <rPr>
        <vertAlign val="superscript"/>
        <sz val="10"/>
        <rFont val="Arial"/>
        <family val="2"/>
      </rPr>
      <t>2</t>
    </r>
  </si>
  <si>
    <r>
      <t>Kabelis ar vara dzīslam CYKY 3x2,5mm</t>
    </r>
    <r>
      <rPr>
        <vertAlign val="superscript"/>
        <sz val="10"/>
        <rFont val="Arial"/>
        <family val="2"/>
      </rPr>
      <t>2</t>
    </r>
  </si>
  <si>
    <r>
      <t>Kabelis ar vara dzīslam CYKY 3x1,5mm</t>
    </r>
    <r>
      <rPr>
        <vertAlign val="superscript"/>
        <sz val="10"/>
        <rFont val="Arial"/>
        <family val="2"/>
      </rPr>
      <t>2</t>
    </r>
  </si>
  <si>
    <r>
      <t>Kabelis ar vara dzīslam NYCWY 3x1,5/1,5mm</t>
    </r>
    <r>
      <rPr>
        <vertAlign val="superscript"/>
        <sz val="10"/>
        <rFont val="Arial"/>
        <family val="2"/>
      </rPr>
      <t>2</t>
    </r>
  </si>
  <si>
    <r>
      <t>Kabelis ar vara dzīslam YSLY 7x0,75mm</t>
    </r>
    <r>
      <rPr>
        <vertAlign val="superscript"/>
        <sz val="10"/>
        <rFont val="Arial"/>
        <family val="2"/>
      </rPr>
      <t>2</t>
    </r>
  </si>
  <si>
    <t>Objekta nosaukums: Jaunās lokālās katlumājas “Cēsu”, Cēsu ielā 22B, Daugavpilī, būvniecība .</t>
  </si>
  <si>
    <t>Būves nosaukums:  Jaunās lokālās katlumājas “Cēsu”, Cēsu ielā 22B, Daugavpilī, būvniecība .</t>
  </si>
  <si>
    <t>Objekta adrese:   Cēsu ielā 22B, Daugavpils</t>
  </si>
  <si>
    <t>Pasūtījums Nr.  15-04/18</t>
  </si>
  <si>
    <t xml:space="preserve">Augsnes virskārtas  līdz 100mm noņemšana un aizvešana uz būvuzņēmēja atbērtni </t>
  </si>
  <si>
    <t>Esošās teritorijas nospraušana</t>
  </si>
  <si>
    <t>Būvbedres izrakšana ar ekskavatoru un liekās grunts aizvešana uz būvuzņēmēja atbērtni</t>
  </si>
  <si>
    <t>Pamatnes izlīdzināšana, blietēšana</t>
  </si>
  <si>
    <t>Pamatkārtas izveidošana no blietētām šķembām (fr.20-40) 300 mm biezumā</t>
  </si>
  <si>
    <t>šķembas (fr.20-40) 300mm biez. (ar bliet.k=1,30), E=60Mpa</t>
  </si>
  <si>
    <t>palīgmateriāli (distanceri, armatūras sienamais materiāli un citi)</t>
  </si>
  <si>
    <t>Pamatu veidņu uzstādīšana, eļļošana un izjaukšana , palīgmateriāli, veidņu   noma, piegāde</t>
  </si>
  <si>
    <t xml:space="preserve">betons  C25/30 XC2, XF1, smalkgraudains ar transportēšanu </t>
  </si>
  <si>
    <t>betona sūknis</t>
  </si>
  <si>
    <t>st</t>
  </si>
  <si>
    <t>Pamata plātņu stiegrošana, stiegrojuma karkasa izgatavošana , skat. BK-3</t>
  </si>
  <si>
    <t>Vertikālās hidroizolācijas ierīkošana   ar bitumena mastiku 2 kārtas</t>
  </si>
  <si>
    <t>Smilšu pamatnes izveidošana 200mm biezumā</t>
  </si>
  <si>
    <t>smilts (ar bliet. K=1,22)</t>
  </si>
  <si>
    <t>Laukums (65m2)</t>
  </si>
  <si>
    <t>Dzelzsbetona plātne (33,5m2)</t>
  </si>
  <si>
    <t>Pamatkārtas izveidošana no blietētām šķembām (fr.20-40) 200 mm biezumā</t>
  </si>
  <si>
    <t>šķembas (fr.20-40) 200mm biez. (ar bliet.k=1,30), E=60Mpa</t>
  </si>
  <si>
    <t>Stiegras  ∅12 B500B, l=12300mm x10gab</t>
  </si>
  <si>
    <t>Stiegras  ∅12 B500B, l=9698mm x2gab</t>
  </si>
  <si>
    <t>Stiegras  ∅12 B500B, l=9264mm x2gab</t>
  </si>
  <si>
    <t>Stiegras  ∅12 B500B, l=1955mm x3gab</t>
  </si>
  <si>
    <t>Stiegras  ∅12 B500B, l=1625mm x1gab</t>
  </si>
  <si>
    <t>Stiegras  ∅12 B500B, l=2650mm x 54gab</t>
  </si>
  <si>
    <t>Stiegras  ∅12 B500B, l=2263mm x 2gab</t>
  </si>
  <si>
    <t>Stiegras  ∅12 B500B, l=1952mm x 4gab</t>
  </si>
  <si>
    <t>Stiegras  ∅12 B500B, l=1835mm x 2gab</t>
  </si>
  <si>
    <t>Stiegras  ∅12 B500B, l=485mm x 2gab</t>
  </si>
  <si>
    <t xml:space="preserve">Katlu mājas konteinera tipa uzstādīšana ar visu nepieciešamo aprīkojumu komplektā un ar telpu pilno apdari, ieskaitot  katlu iekārtu palaišanu </t>
  </si>
  <si>
    <t xml:space="preserve">katlumājas uzstādīšana </t>
  </si>
  <si>
    <t>Žogs</t>
  </si>
  <si>
    <t>Auglīgo zemes slāņa profilēšana</t>
  </si>
  <si>
    <t>Siltumtīkli.</t>
  </si>
  <si>
    <t>Elektroapgaismes un spēka tīkli.</t>
  </si>
  <si>
    <t>papildmateriāli (metāla skavas U-veida 40*60mm INOX met;  stiprinājuma stieplei  met ZAĻŠ 1GB.   u.c.)</t>
  </si>
  <si>
    <t xml:space="preserve">Caurumu d=150mm urbšana gruntī ~1,40m dziļumā, izmantojot zemes urbi, liekās grunts izvēšana uz pasūtītāja norādīto vietu </t>
  </si>
  <si>
    <t>Šķembu maisījuma (fr.0/45)  ierīkošana h=150 mm biezumā ar bllietēšanu</t>
  </si>
  <si>
    <t>Šķembu maisījums (fr.0/45) (sablīvējuma  koef.1,30)</t>
  </si>
  <si>
    <t>Nožogojuma stabus  betonēšana   ar betonu  C25/30, XC2,XF2</t>
  </si>
  <si>
    <t>betons  C25/30, XC2,XF2  (patēriņa koef. 1,05) , , ar piegādi</t>
  </si>
  <si>
    <t>Teritorijas paneļu žoga h=1,53m uzstādīšana, ar visiem nepieciešamajiem stiprinājumiem, ievērojot ražotāja montāžas norādījumus</t>
  </si>
  <si>
    <t xml:space="preserve">3D paneļu žogs ( PAN 1,53*2,5M 50*200/4 RAL6005.  zaļš) </t>
  </si>
  <si>
    <t xml:space="preserve">3D paneļu žogs ( PAN 1,53*2,29M 50*200/4 RAL6005.  zaļš) </t>
  </si>
  <si>
    <t xml:space="preserve">3D paneļu žogs ( PAN 1,53*1,5M 50*200/4 RAL6005.  zaļš) </t>
  </si>
  <si>
    <t>Teritorijas  veramo vārtu uzstādīšana, komplektā nepieciešamo  komplektāciju</t>
  </si>
  <si>
    <t>Žoga stabs (RAL 6005 zaļš)  40x60x2000(h)mms uzgali augšpusē,</t>
  </si>
  <si>
    <t>divviru veramie 3D paneļu vārti  1,53(h)mx4,40m , 2-V,  RAL6005,  Locinox slēdzene, pretlika, 1 gab. aizbīdnis un regulējamas eņģes , iekļaujot visus nepieciešamos  papildus materiālis,  saskaņā ar visām ražotāja rekomendācijām</t>
  </si>
  <si>
    <t xml:space="preserve">AC11 karstās asfaltbetona brauktuves  virskārtas izbūve, h=4cm </t>
  </si>
  <si>
    <t>m²</t>
  </si>
  <si>
    <t xml:space="preserve">ACb22 karstās asfaltbetona brauktuves apakškārtas izbūve, h=6cm </t>
  </si>
  <si>
    <t xml:space="preserve">ACb32 karstās asfaltbetona brauktuves apakškārtas izbūve, h=8cm </t>
  </si>
  <si>
    <t xml:space="preserve">Šķembu maisījuma (0-45mm) izlīdzinošās kārtas izbūve brauktuvē, h=14cm </t>
  </si>
  <si>
    <t>Šķembas fr.0/45 h=14 cm (ar bliet. K=1,30)</t>
  </si>
  <si>
    <t>Šķembas fr.0/56 h=15 cm (ar bliet. K=1,20)</t>
  </si>
  <si>
    <t xml:space="preserve">Šķembu maisījuma (0-63mm) izlīdzinošās kārtas izbūve brauktuvē, h=13cm </t>
  </si>
  <si>
    <r>
      <t>m</t>
    </r>
    <r>
      <rPr>
        <vertAlign val="superscript"/>
        <sz val="10"/>
        <color indexed="8"/>
        <rFont val="Arial"/>
        <family val="2"/>
      </rPr>
      <t>3</t>
    </r>
  </si>
  <si>
    <t>Salt.vidēji rupjas smilts (ar bliet. K=1,22)</t>
  </si>
  <si>
    <t>Salt.vidēji rupjas smilts drenējošās kārtas Kf&gt;1m/dnn izbūve zem brauktuves, h=50cm</t>
  </si>
  <si>
    <t>Asfalta seguma uzlaušana, izvēšana un utilizēšana</t>
  </si>
  <si>
    <t>SEGUMA ATJAUNOŠANA ( UKT-10)</t>
  </si>
  <si>
    <t>Asfalta segums</t>
  </si>
  <si>
    <t>Grants brauktuves seguma pagaidu un pastāvīgā atjaunošana esošajās augstuma atzīmēs</t>
  </si>
  <si>
    <t>Šķembas fr.0/32 h=14 cm (ar bliet. K=1,30)</t>
  </si>
  <si>
    <t>Salt.vidēji rupjas smilts drenējošās kārtas Kf&gt;1m/dnn izbūve zem brauktuves, h=30cm</t>
  </si>
  <si>
    <t>augsne, h-15cm</t>
  </si>
  <si>
    <r>
      <t>zāliena sēklas, 30g/m</t>
    </r>
    <r>
      <rPr>
        <vertAlign val="superscript"/>
        <sz val="10"/>
        <color indexed="8"/>
        <rFont val="Arial"/>
        <family val="2"/>
      </rPr>
      <t>2</t>
    </r>
  </si>
  <si>
    <t>Nodošanas-pieņemšanas dokumentācijas noformēšana</t>
  </si>
  <si>
    <t>Nodošanas ekspluatācijā veikt uzmērīšanu digitālā veidā (Ģeodezija)</t>
  </si>
  <si>
    <t>Vairogi tranšeju sienu nostiprināšanai</t>
  </si>
  <si>
    <t>PVC  daudzslāņu kanalizācijas caurules OD160mm (8kN/m2), izbūve būvgrāvī virs gruntsūdens līmeņa - ieskaitot izlīdzinošo kārtu, apbērumu, tranšejas aizbēršanu un pārbaudi, Dziļums līdz 1.5m</t>
  </si>
  <si>
    <t>Ārējie tīkli U1, K1,.</t>
  </si>
  <si>
    <t>Materiāli</t>
  </si>
  <si>
    <t xml:space="preserve">m </t>
  </si>
  <si>
    <t>Cauruvadu siltumizolāciju demontāža un utilizācija (2m3)</t>
  </si>
  <si>
    <t>5.2</t>
  </si>
  <si>
    <t>5.3</t>
  </si>
  <si>
    <t>5.4</t>
  </si>
  <si>
    <t>5.5</t>
  </si>
  <si>
    <t>1.1.1</t>
  </si>
  <si>
    <t>1.1.2</t>
  </si>
  <si>
    <t>1.1.3</t>
  </si>
  <si>
    <t>1.1.4</t>
  </si>
  <si>
    <t>1.1.5</t>
  </si>
  <si>
    <t>1.1.6</t>
  </si>
  <si>
    <t>1.1.7</t>
  </si>
  <si>
    <t>4.7</t>
  </si>
  <si>
    <t>4.8</t>
  </si>
  <si>
    <t>4.9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</si>
  <si>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</si>
  <si>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</si>
  <si>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</si>
  <si>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</si>
  <si>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</si>
  <si>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</si>
  <si>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</si>
  <si>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</si>
  <si>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</si>
  <si>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</si>
  <si>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</si>
  <si>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</si>
  <si>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</si>
  <si>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</si>
  <si>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</si>
  <si>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</si>
  <si>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</si>
  <si>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</si>
  <si>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</si>
  <si>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</si>
  <si>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</si>
  <si>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</si>
  <si>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</si>
  <si>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</si>
  <si>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</si>
  <si>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</si>
  <si>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</si>
  <si>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</si>
  <si>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</si>
  <si>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</si>
  <si>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</si>
  <si>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</si>
  <si>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</si>
  <si>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</si>
  <si>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</si>
  <si>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</si>
  <si>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</si>
  <si>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</si>
  <si>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</si>
  <si>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</si>
  <si>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</si>
  <si>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</si>
  <si>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</si>
  <si>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</si>
  <si>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</si>
  <si>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</si>
  <si>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</si>
  <si>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</si>
  <si>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</si>
  <si>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</si>
  <si>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</si>
  <si>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</si>
  <si>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</si>
  <si>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</si>
  <si>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</si>
  <si>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</si>
  <si>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</si>
  <si>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</si>
  <si>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</si>
  <si>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</si>
  <si>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</si>
  <si>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</si>
  <si>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</si>
  <si>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</si>
  <si>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Hidroizolāciijas plēves ieklāšana</t>
  </si>
  <si>
    <t>Hidroizolāciijas  plēve</t>
  </si>
  <si>
    <t>2.9</t>
  </si>
  <si>
    <t xml:space="preserve">palīgmateriāli </t>
  </si>
  <si>
    <t>Pamata plātņu betonēšana (betons  C25/30 XC2, XF1,smalkgraudains), ieskaitot betona transportēšanu un sūknēšanu un betona līdzināšanu,  ieskaitot deformacijas šuvju izveide</t>
  </si>
  <si>
    <t>Apvalkcaurule no cinkota térauda b&gt;3mm, Dn75</t>
  </si>
  <si>
    <t>Indikacijas vara kabelis S=2.5mm°</t>
  </si>
  <si>
    <t>Kontaktkarba IP55</t>
  </si>
  <si>
    <t>Kape (160) brauktuvém ar grants segumu un apdzivotu vietu za!ajam zonam, LV NS GS-17:2016</t>
  </si>
  <si>
    <t>tek.m</t>
  </si>
  <si>
    <t>PE D40x3.7mm PE100 SDR 11 caurule,  "Wavin", vai ekvivalents</t>
  </si>
  <si>
    <t>T-sedls ar noslégvarstu PE100 SDR11 D125-40,  "George Fischer" , vai ekvivalents</t>
  </si>
  <si>
    <t>Kata pagarinatajs Mod.: EBS L=0.8-1.2m,  "Friatec, vai ekvivalents</t>
  </si>
  <si>
    <t>Elektrometinama uzmava MOD. UB D40 PE100 SDR11,  "Friatec,vai ekvivalents</t>
  </si>
  <si>
    <t>Polietiléna brīdinajuma lente ar uzrakstu "Gaze"</t>
  </si>
  <si>
    <t>Līmlente (ru!!i pa 50 m)</t>
  </si>
  <si>
    <t>Transējas rakšana un aizbēršana</t>
  </si>
  <si>
    <t>Pārbaude uz stiprību un blīvumu</t>
  </si>
  <si>
    <t>Grants seguma ajaunošana</t>
  </si>
  <si>
    <t>Digitālo uzmérījumu nodošana</t>
  </si>
  <si>
    <t>Šķērsošanās ar elektrokabeli</t>
  </si>
  <si>
    <t>Signālvada izvads kapē,  "Friatec" vai  ekvivalents</t>
  </si>
  <si>
    <t>Elektrometināmā pāreja PE/ME D40/Dn32</t>
  </si>
  <si>
    <t>Gāzes tīklu pieslēgums.</t>
  </si>
  <si>
    <t>Pievienošanās projektētajam PED125 gāzes vadam</t>
  </si>
  <si>
    <t>Asfalta seguma  izjaukšana, izvešana  uz izgāztuvi,  utilizācija un atjaunošana</t>
  </si>
  <si>
    <t>Zālāja seguma atjaunošana ar zāles iesēšanu (uzberot melnzemi 0,15 m)</t>
  </si>
  <si>
    <t>Signālkabeļa savienojums kabeļnozarkarbā ar elektrisko kabeļu savienojumu uzmavu,  "Dyconn Direct Bury Lug" ASV , vai ekvivalents</t>
  </si>
  <si>
    <t>Ūdensvada izbūve no PE OD32, PE100, SDR11, PN16 caurulēm virs gruntsūdens līmeņa - ieskaitot tranšejas rakšanu, izlīdzinošo kārtu (smilts), apbērumu, tranšejas aizbēršanu, spiediena pārbaudi  ar videofiksācijas un dezinfekciju, dziļums līdz 2.5m , liekās grunts izvešana uz pasūtītāja norādīto vietu.</t>
  </si>
  <si>
    <t>PVC daudzslāņu kanalizācijas caurules OD110mm (8kN/m2), izbūve būvgrāvī virs gruntsūdens līmeņa - ieskaitot izlīdzinošo kārtu, apbērumu, tranšejas aizbēršanu un pārbaudi ,Dziļums līdz 1.5m , liekās grunts izvešana uz pasūtītāja norādīto vietu.</t>
  </si>
  <si>
    <t>Izpildokumentācijas sagatavošana</t>
  </si>
  <si>
    <t>Objekta sagatavošana nodošanai-pieņemšanai ekspluatācijā</t>
  </si>
  <si>
    <t xml:space="preserve">             Būvdarbu apjomu saraksts N.1 .</t>
  </si>
  <si>
    <t xml:space="preserve"> kopā </t>
  </si>
  <si>
    <t xml:space="preserve">  Būvdarbu apjomu saraksts N.2 .</t>
  </si>
  <si>
    <t xml:space="preserve">  Būvdarbu apjomu saraksts N.5.</t>
  </si>
  <si>
    <t xml:space="preserve">  Būvdarbu apjomu saraksts N.4 .</t>
  </si>
  <si>
    <t xml:space="preserve">  Būvdarbu apjomu saraksts N.3 .</t>
  </si>
  <si>
    <t>Kabeļi un Caurules</t>
  </si>
  <si>
    <t xml:space="preserve">  Apjomi sastādīti  pēc  ŪKT daļas rasējumiem                            </t>
  </si>
  <si>
    <t xml:space="preserve">  Apjomi sastādīti pēc  GAT daļas rasējumiem                            </t>
  </si>
  <si>
    <t xml:space="preserve">  Apjomi sastādīti   pēc  AR, BK daļas rasējumiem                            </t>
  </si>
  <si>
    <t xml:space="preserve">  Apjomi sastādīti   pēc  EL daļas rasējumiem                            </t>
  </si>
  <si>
    <t xml:space="preserve">  Apjomi sastādīti  pēc SAT daļas rasējumiem                            </t>
  </si>
  <si>
    <t>Kopsavilkuma aprēķini pa darbu vai konstruktīvo elementu veidiem</t>
  </si>
  <si>
    <t xml:space="preserve"> Jaunās lokālās katlumājas “Cēsu”, Cēsu ielā 22B, Daugavpilī, būvniecība .</t>
  </si>
  <si>
    <t>(Būvdarbu veids  vai konstruktīva elementa nosaukums)</t>
  </si>
  <si>
    <t xml:space="preserve">                                       Par kopējo summu, euro</t>
  </si>
  <si>
    <t xml:space="preserve">                         Kopējā darbietilpība, c/h </t>
  </si>
  <si>
    <t>Kods, tāmes Nr.</t>
  </si>
  <si>
    <t>Būvdarbu veids vai konstruktīvā elementa nosaukums</t>
  </si>
  <si>
    <t>Tāmes izmaksas (euro)</t>
  </si>
  <si>
    <t>Tai skaita</t>
  </si>
  <si>
    <t>Darb- ietilpība (c/st)</t>
  </si>
  <si>
    <t>darba alga (euro)</t>
  </si>
  <si>
    <t>būvizstrādājumi  (euro)</t>
  </si>
  <si>
    <t>mehānismi (euro)</t>
  </si>
  <si>
    <t xml:space="preserve">Katlumājas uzstādīšana </t>
  </si>
  <si>
    <t>Elektroapgaismes un spēka tīkli</t>
  </si>
  <si>
    <t>Kopā:</t>
  </si>
  <si>
    <t>t.sk.darba aizsardzība</t>
  </si>
  <si>
    <t>Pavisam kopā:</t>
  </si>
  <si>
    <t xml:space="preserve"> Virsizdevumi ( % )</t>
  </si>
  <si>
    <t xml:space="preserve">                                      Peļņa (  % )</t>
  </si>
  <si>
    <t>Būvniecības koptāme</t>
  </si>
  <si>
    <t>Objekta nosaukums: Jaunās lokālās katlumājas "Cēsu", Cēsu ielā 22B, Daugavpilī, būvniecība</t>
  </si>
  <si>
    <t>Būves nosaukums:  Jaunās lokālās katlumājas "Cēsu", Cēsu ielā 22B, Daugavpilī, būvniecība</t>
  </si>
  <si>
    <t>Objekta adrese:   "Cēsu", Cēsu iela 22B, Daugavpils</t>
  </si>
  <si>
    <t xml:space="preserve">Pasūtījums Nr.  </t>
  </si>
  <si>
    <t>Nr.p.k.</t>
  </si>
  <si>
    <t>Objekta  nosaukums</t>
  </si>
  <si>
    <t>Objekta izmaksas (euro)</t>
  </si>
  <si>
    <t xml:space="preserve"> Jaunās lokālās katlumājas "Cēsu", Cēsu ielā 22B, Daugavpilī, būvniecība</t>
  </si>
  <si>
    <t>KOPĀ:</t>
  </si>
  <si>
    <t>PVN 21%:</t>
  </si>
  <si>
    <t xml:space="preserve">Tāme sastādīta: 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</si>
</sst>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.00\ &quot;€&quot;_-;\-* #,##0.00\ &quot;€&quot;_-;_-* &quot;-&quot;??\ &quot;€&quot;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mmm\ dd"/>
    <numFmt numFmtId="198" formatCode="&quot;On&quot;;&quot;On&quot;;&quot;Off&quot;"/>
    <numFmt numFmtId="199" formatCode="0.000"/>
    <numFmt numFmtId="200" formatCode="_-* #,##0.00_-;\-* #,##0.00_-;_-* \-??_-;_-@_-"/>
    <numFmt numFmtId="201" formatCode="_(* #,##0.00_);_(* \(#,##0.00\);_(* \-??_);_(@_)"/>
    <numFmt numFmtId="202" formatCode="0.000000"/>
    <numFmt numFmtId="203" formatCode="0.00;[Red]0.00"/>
    <numFmt numFmtId="204" formatCode="_-&quot;Ls &quot;* #,##0.00_-;&quot;-Ls &quot;* #,##0.00_-;_-&quot;Ls &quot;* \-??_-;_-@_-"/>
    <numFmt numFmtId="205" formatCode="#."/>
    <numFmt numFmtId="206" formatCode="_-* #,##0\$_-;\-* #,##0\$_-;_-* &quot;-$&quot;_-;_-@_-"/>
    <numFmt numFmtId="207" formatCode="_-* #,##0.00\$_-;\-* #,##0.00\$_-;_-* \-??\$_-;_-@_-"/>
    <numFmt numFmtId="208" formatCode="_-* #,##0.00\ _L_s_-;\-* #,##0.00\ _L_s_-;_-* &quot;-&quot;??\ _L_s_-;_-@_-"/>
    <numFmt numFmtId="209" formatCode="&quot; &quot;#,##0.00&quot; &quot;;&quot;-&quot;#,##0.00&quot; &quot;;&quot; -&quot;#&quot; &quot;;&quot; &quot;@&quot; &quot;"/>
    <numFmt numFmtId="210" formatCode="&quot; &quot;#,##0.00&quot;    &quot;;&quot;-&quot;#,##0.00&quot;    &quot;;&quot; -&quot;#&quot;    &quot;;&quot; &quot;@&quot; &quot;"/>
    <numFmt numFmtId="211" formatCode="#,##0.00\ ;\-#,##0.00\ ;&quot; -&quot;#\ ;@\ "/>
    <numFmt numFmtId="212" formatCode="&quot; &quot;#,##0.00&quot;р. &quot;;&quot;-&quot;#,##0.00&quot;р. &quot;;&quot; -&quot;#&quot;р. &quot;;&quot; &quot;@&quot; &quot;"/>
    <numFmt numFmtId="213" formatCode="m\o\n\th\ d\,\ yyyy"/>
    <numFmt numFmtId="214" formatCode="[$-426]General"/>
    <numFmt numFmtId="215" formatCode="#.00"/>
    <numFmt numFmtId="216" formatCode="#,##0.00[$Ls-426];[Red]&quot;-&quot;#,##0.00[$Ls-426]"/>
    <numFmt numFmtId="217" formatCode="#,##0.00&quot; &quot;[$€-407];[Red]&quot;-&quot;#,##0.00&quot; &quot;[$€-407]"/>
    <numFmt numFmtId="218" formatCode="&quot;See Note  &quot;#"/>
    <numFmt numFmtId="219" formatCode="&quot;Yes&quot;;&quot;Yes&quot;;&quot;No&quot;"/>
    <numFmt numFmtId="220" formatCode="&quot;True&quot;;&quot;True&quot;;&quot;False&quot;"/>
    <numFmt numFmtId="221" formatCode="[$€-2]\ #,##0.00_);[Red]\([$€-2]\ #,##0.00\)"/>
    <numFmt numFmtId="222" formatCode="0.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sz val="10"/>
      <name val="Tahoma"/>
      <family val="2"/>
    </font>
    <font>
      <sz val="12"/>
      <name val="Courier New"/>
      <family val="3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1"/>
      <name val="Arial Narrow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Times New Roman"/>
      <family val="1"/>
    </font>
    <font>
      <sz val="12"/>
      <color indexed="10"/>
      <name val="Arial"/>
      <family val="2"/>
    </font>
    <font>
      <b/>
      <sz val="1"/>
      <color indexed="8"/>
      <name val="Courier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"/>
      <color indexed="8"/>
      <name val="Courier"/>
      <family val="1"/>
    </font>
    <font>
      <sz val="10"/>
      <name val="Baltica"/>
      <family val="0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color indexed="8"/>
      <name val="Arial1"/>
      <family val="0"/>
    </font>
    <font>
      <sz val="9.75"/>
      <name val="Arial"/>
      <family val="2"/>
    </font>
    <font>
      <b/>
      <sz val="12"/>
      <color indexed="63"/>
      <name val="Arial"/>
      <family val="2"/>
    </font>
    <font>
      <sz val="10"/>
      <name val="Teutonica"/>
      <family val="0"/>
    </font>
    <font>
      <sz val="9"/>
      <name val="TextBook"/>
      <family val="0"/>
    </font>
    <font>
      <b/>
      <i/>
      <u val="single"/>
      <sz val="11"/>
      <color indexed="8"/>
      <name val="Arial"/>
      <family val="2"/>
    </font>
    <font>
      <sz val="10"/>
      <color indexed="8"/>
      <name val="Helv"/>
      <family val="0"/>
    </font>
    <font>
      <b/>
      <sz val="12"/>
      <color indexed="8"/>
      <name val="Arial"/>
      <family val="2"/>
    </font>
    <font>
      <sz val="8"/>
      <name val="Helv"/>
      <family val="2"/>
    </font>
    <font>
      <sz val="13.5"/>
      <name val="Courier New"/>
      <family val="3"/>
    </font>
    <font>
      <b/>
      <sz val="12"/>
      <name val="Arial"/>
      <family val="2"/>
    </font>
    <font>
      <b/>
      <i/>
      <u val="single"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205" fontId="52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>
      <alignment/>
      <protection/>
    </xf>
    <xf numFmtId="0" fontId="16" fillId="3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>
      <alignment/>
      <protection/>
    </xf>
    <xf numFmtId="0" fontId="16" fillId="5" borderId="0">
      <alignment/>
      <protection/>
    </xf>
    <xf numFmtId="0" fontId="0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0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0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0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0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0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>
      <alignment/>
      <protection/>
    </xf>
    <xf numFmtId="0" fontId="1" fillId="16" borderId="0">
      <alignment/>
      <protection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>
      <alignment/>
      <protection/>
    </xf>
    <xf numFmtId="0" fontId="1" fillId="17" borderId="0">
      <alignment/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>
      <alignment/>
      <protection/>
    </xf>
    <xf numFmtId="0" fontId="1" fillId="18" borderId="0">
      <alignment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>
      <alignment/>
      <protection/>
    </xf>
    <xf numFmtId="0" fontId="1" fillId="19" borderId="0">
      <alignment/>
      <protection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>
      <alignment/>
      <protection/>
    </xf>
    <xf numFmtId="0" fontId="1" fillId="20" borderId="0">
      <alignment/>
      <protection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>
      <alignment/>
      <protection/>
    </xf>
    <xf numFmtId="0" fontId="1" fillId="21" borderId="0">
      <alignment/>
      <protection/>
    </xf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>
      <alignment/>
      <protection/>
    </xf>
    <xf numFmtId="0" fontId="16" fillId="23" borderId="0">
      <alignment/>
      <protection/>
    </xf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>
      <alignment/>
      <protection/>
    </xf>
    <xf numFmtId="0" fontId="16" fillId="25" borderId="0">
      <alignment/>
      <protection/>
    </xf>
    <xf numFmtId="0" fontId="0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0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0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0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0" fillId="30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0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>
      <alignment/>
      <protection/>
    </xf>
    <xf numFmtId="0" fontId="1" fillId="34" borderId="0">
      <alignment/>
      <protection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>
      <alignment/>
      <protection/>
    </xf>
    <xf numFmtId="0" fontId="1" fillId="35" borderId="0">
      <alignment/>
      <protection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6" borderId="0">
      <alignment/>
      <protection/>
    </xf>
    <xf numFmtId="0" fontId="1" fillId="36" borderId="0">
      <alignment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>
      <alignment/>
      <protection/>
    </xf>
    <xf numFmtId="0" fontId="1" fillId="19" borderId="0">
      <alignment/>
      <protection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>
      <alignment/>
      <protection/>
    </xf>
    <xf numFmtId="0" fontId="1" fillId="34" borderId="0">
      <alignment/>
      <protection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>
      <alignment/>
      <protection/>
    </xf>
    <xf numFmtId="0" fontId="1" fillId="37" borderId="0">
      <alignment/>
      <protection/>
    </xf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>
      <alignment/>
      <protection/>
    </xf>
    <xf numFmtId="0" fontId="16" fillId="39" borderId="0">
      <alignment/>
      <protection/>
    </xf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>
      <alignment/>
      <protection/>
    </xf>
    <xf numFmtId="0" fontId="16" fillId="41" borderId="0">
      <alignment/>
      <protection/>
    </xf>
    <xf numFmtId="0" fontId="88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6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88" fillId="43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6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88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6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88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6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88" fillId="4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6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88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16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38" borderId="0" applyNumberFormat="0" applyBorder="0" applyAlignment="0" applyProtection="0"/>
    <xf numFmtId="0" fontId="16" fillId="45" borderId="0" applyNumberFormat="0" applyBorder="0" applyAlignment="0" applyProtection="0"/>
    <xf numFmtId="0" fontId="16" fillId="26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6" borderId="0">
      <alignment/>
      <protection/>
    </xf>
    <xf numFmtId="0" fontId="16" fillId="46" borderId="0">
      <alignment/>
      <protection/>
    </xf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5" borderId="0">
      <alignment/>
      <protection/>
    </xf>
    <xf numFmtId="0" fontId="16" fillId="35" borderId="0">
      <alignment/>
      <protection/>
    </xf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6" borderId="0">
      <alignment/>
      <protection/>
    </xf>
    <xf numFmtId="0" fontId="16" fillId="36" borderId="0">
      <alignment/>
      <protection/>
    </xf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>
      <alignment/>
      <protection/>
    </xf>
    <xf numFmtId="0" fontId="16" fillId="25" borderId="0">
      <alignment/>
      <protection/>
    </xf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>
      <alignment/>
      <protection/>
    </xf>
    <xf numFmtId="0" fontId="16" fillId="39" borderId="0">
      <alignment/>
      <protection/>
    </xf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7" borderId="0">
      <alignment/>
      <protection/>
    </xf>
    <xf numFmtId="0" fontId="16" fillId="47" borderId="0">
      <alignment/>
      <protection/>
    </xf>
    <xf numFmtId="206" fontId="5" fillId="0" borderId="0" applyFill="0" applyBorder="0" applyAlignment="0" applyProtection="0"/>
    <xf numFmtId="207" fontId="5" fillId="0" borderId="0" applyFill="0" applyBorder="0" applyAlignment="0" applyProtection="0"/>
    <xf numFmtId="0" fontId="16" fillId="38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16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16" fillId="40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6" fillId="4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6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6" fillId="3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6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6" fillId="2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6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6" fillId="22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6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32" borderId="1" applyNumberFormat="0" applyAlignment="0" applyProtection="0"/>
    <xf numFmtId="0" fontId="17" fillId="32" borderId="1" applyNumberFormat="0" applyAlignment="0" applyProtection="0"/>
    <xf numFmtId="0" fontId="17" fillId="49" borderId="1">
      <alignment/>
      <protection/>
    </xf>
    <xf numFmtId="0" fontId="17" fillId="49" borderId="1">
      <alignment/>
      <protection/>
    </xf>
    <xf numFmtId="0" fontId="29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9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7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17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56" fillId="32" borderId="1" applyNumberFormat="0" applyAlignment="0" applyProtection="0"/>
    <xf numFmtId="0" fontId="2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2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0" fontId="57" fillId="4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0" fontId="5" fillId="0" borderId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1" fontId="13" fillId="0" borderId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0" fontId="5" fillId="0" borderId="0" applyFill="0" applyBorder="0" applyAlignment="0" applyProtection="0"/>
    <xf numFmtId="209" fontId="36" fillId="0" borderId="0">
      <alignment/>
      <protection/>
    </xf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1" fillId="0" borderId="0" applyFont="0" applyFill="0" applyBorder="0" applyAlignment="0" applyProtection="0"/>
    <xf numFmtId="208" fontId="5" fillId="0" borderId="0" applyFont="0" applyFill="0" applyBorder="0" applyAlignment="0" applyProtection="0"/>
    <xf numFmtId="210" fontId="36" fillId="0" borderId="0">
      <alignment/>
      <protection/>
    </xf>
    <xf numFmtId="211" fontId="1" fillId="0" borderId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4" fontId="5" fillId="0" borderId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04" fontId="5" fillId="0" borderId="0" applyFill="0" applyBorder="0" applyAlignment="0" applyProtection="0"/>
    <xf numFmtId="212" fontId="36" fillId="0" borderId="0">
      <alignment/>
      <protection/>
    </xf>
    <xf numFmtId="212" fontId="36" fillId="0" borderId="0">
      <alignment/>
      <protection/>
    </xf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9" fillId="0" borderId="3">
      <alignment textRotation="90"/>
      <protection/>
    </xf>
    <xf numFmtId="0" fontId="9" fillId="0" borderId="4">
      <alignment textRotation="90"/>
      <protection/>
    </xf>
    <xf numFmtId="213" fontId="58" fillId="0" borderId="0">
      <alignment/>
      <protection locked="0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 applyNumberFormat="0">
      <alignment/>
      <protection/>
    </xf>
    <xf numFmtId="0" fontId="5" fillId="0" borderId="0">
      <alignment/>
      <protection/>
    </xf>
    <xf numFmtId="214" fontId="37" fillId="0" borderId="0">
      <alignment/>
      <protection/>
    </xf>
    <xf numFmtId="214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15" fontId="58" fillId="0" borderId="0">
      <alignment/>
      <protection locked="0"/>
    </xf>
    <xf numFmtId="0" fontId="14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22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31" fillId="0" borderId="5" applyNumberFormat="0" applyFill="0" applyAlignment="0" applyProtection="0"/>
    <xf numFmtId="0" fontId="62" fillId="0" borderId="0">
      <alignment horizontal="center"/>
      <protection/>
    </xf>
    <xf numFmtId="0" fontId="30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214" fontId="62" fillId="0" borderId="0">
      <alignment horizontal="center"/>
      <protection/>
    </xf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30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31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2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32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05" fontId="52" fillId="0" borderId="0">
      <alignment/>
      <protection locked="0"/>
    </xf>
    <xf numFmtId="214" fontId="62" fillId="0" borderId="0">
      <alignment horizontal="center" textRotation="90"/>
      <protection/>
    </xf>
    <xf numFmtId="0" fontId="62" fillId="0" borderId="0">
      <alignment horizontal="center" textRotation="90"/>
      <protection/>
    </xf>
    <xf numFmtId="205" fontId="52" fillId="0" borderId="0">
      <alignment/>
      <protection locked="0"/>
    </xf>
    <xf numFmtId="0" fontId="66" fillId="50" borderId="0">
      <alignment/>
      <protection/>
    </xf>
    <xf numFmtId="0" fontId="67" fillId="1" borderId="0">
      <alignment/>
      <protection/>
    </xf>
    <xf numFmtId="0" fontId="67" fillId="51" borderId="0">
      <alignment/>
      <protection/>
    </xf>
    <xf numFmtId="0" fontId="68" fillId="0" borderId="0">
      <alignment/>
      <protection/>
    </xf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9" fillId="13" borderId="1" applyNumberFormat="0" applyAlignment="0" applyProtection="0"/>
    <xf numFmtId="0" fontId="19" fillId="13" borderId="1" applyNumberFormat="0" applyAlignment="0" applyProtection="0"/>
    <xf numFmtId="0" fontId="19" fillId="21" borderId="1">
      <alignment/>
      <protection/>
    </xf>
    <xf numFmtId="0" fontId="19" fillId="21" borderId="1">
      <alignment/>
      <protection/>
    </xf>
    <xf numFmtId="0" fontId="4" fillId="0" borderId="0">
      <alignment/>
      <protection/>
    </xf>
    <xf numFmtId="0" fontId="1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1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69" fillId="13" borderId="1" applyNumberFormat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38" borderId="0" applyNumberFormat="0" applyBorder="0" applyAlignment="0" applyProtection="0"/>
    <xf numFmtId="0" fontId="16" fillId="40" borderId="0" applyNumberFormat="0" applyBorder="0" applyAlignment="0" applyProtection="0"/>
    <xf numFmtId="0" fontId="20" fillId="32" borderId="8" applyNumberFormat="0" applyAlignment="0" applyProtection="0"/>
    <xf numFmtId="0" fontId="20" fillId="32" borderId="8" applyNumberFormat="0" applyAlignment="0" applyProtection="0"/>
    <xf numFmtId="0" fontId="20" fillId="49" borderId="8">
      <alignment/>
      <protection/>
    </xf>
    <xf numFmtId="0" fontId="20" fillId="49" borderId="8">
      <alignment/>
      <protection/>
    </xf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>
      <alignment/>
      <protection/>
    </xf>
    <xf numFmtId="0" fontId="21" fillId="0" borderId="9">
      <alignment/>
      <protection/>
    </xf>
    <xf numFmtId="0" fontId="22" fillId="8" borderId="0" applyNumberFormat="0" applyBorder="0" applyAlignment="0" applyProtection="0"/>
    <xf numFmtId="0" fontId="22" fillId="18" borderId="0">
      <alignment/>
      <protection/>
    </xf>
    <xf numFmtId="0" fontId="22" fillId="18" borderId="0">
      <alignment/>
      <protection/>
    </xf>
    <xf numFmtId="0" fontId="28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28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70" fillId="0" borderId="10" applyNumberFormat="0" applyFill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52" borderId="0">
      <alignment/>
      <protection/>
    </xf>
    <xf numFmtId="0" fontId="23" fillId="52" borderId="0">
      <alignment/>
      <protection/>
    </xf>
    <xf numFmtId="0" fontId="23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23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5" fillId="0" borderId="0">
      <alignment vertical="justify"/>
      <protection/>
    </xf>
    <xf numFmtId="0" fontId="2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 vertical="center" wrapText="1"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214" fontId="37" fillId="0" borderId="0">
      <alignment/>
      <protection/>
    </xf>
    <xf numFmtId="0" fontId="1" fillId="0" borderId="0">
      <alignment/>
      <protection/>
    </xf>
    <xf numFmtId="214" fontId="1" fillId="0" borderId="0">
      <alignment/>
      <protection/>
    </xf>
    <xf numFmtId="214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14" fontId="3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 vertical="center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214" fontId="3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4" fontId="72" fillId="0" borderId="0">
      <alignment/>
      <protection/>
    </xf>
    <xf numFmtId="214" fontId="72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214" fontId="37" fillId="0" borderId="0">
      <alignment vertical="center"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14" fontId="37" fillId="0" borderId="0">
      <alignment/>
      <protection/>
    </xf>
    <xf numFmtId="214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53" borderId="0">
      <alignment vertical="center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53" borderId="0">
      <alignment vertical="center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73" fillId="0" borderId="0" applyNumberFormat="0">
      <alignment horizontal="center"/>
      <protection/>
    </xf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20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20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74" fillId="32" borderId="8" applyNumberFormat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48" borderId="2" applyNumberFormat="0" applyAlignment="0" applyProtection="0"/>
    <xf numFmtId="0" fontId="27" fillId="54" borderId="2">
      <alignment/>
      <protection/>
    </xf>
    <xf numFmtId="0" fontId="27" fillId="54" borderId="2">
      <alignment/>
      <protection/>
    </xf>
    <xf numFmtId="0" fontId="26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9" fontId="7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5" fillId="15" borderId="11" applyNumberFormat="0" applyFont="0" applyAlignment="0" applyProtection="0"/>
    <xf numFmtId="0" fontId="36" fillId="55" borderId="11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214" fontId="77" fillId="0" borderId="0">
      <alignment/>
      <protection/>
    </xf>
    <xf numFmtId="216" fontId="77" fillId="0" borderId="0">
      <alignment/>
      <protection/>
    </xf>
    <xf numFmtId="217" fontId="77" fillId="0" borderId="0">
      <alignment/>
      <protection/>
    </xf>
    <xf numFmtId="217" fontId="77" fillId="0" borderId="0">
      <alignment/>
      <protection/>
    </xf>
    <xf numFmtId="0" fontId="77" fillId="0" borderId="0">
      <alignment/>
      <protection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>
      <alignment/>
      <protection/>
    </xf>
    <xf numFmtId="0" fontId="28" fillId="0" borderId="10">
      <alignment/>
      <protection/>
    </xf>
    <xf numFmtId="0" fontId="29" fillId="7" borderId="0" applyNumberFormat="0" applyBorder="0" applyAlignment="0" applyProtection="0"/>
    <xf numFmtId="0" fontId="29" fillId="17" borderId="0">
      <alignment/>
      <protection/>
    </xf>
    <xf numFmtId="0" fontId="29" fillId="17" borderId="0">
      <alignment/>
      <protection/>
    </xf>
    <xf numFmtId="0" fontId="5" fillId="56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14" fontId="7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21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218" fontId="80" fillId="0" borderId="0">
      <alignment horizontal="left"/>
      <protection/>
    </xf>
    <xf numFmtId="0" fontId="30" fillId="0" borderId="6" applyNumberFormat="0" applyFill="0" applyAlignment="0" applyProtection="0"/>
    <xf numFmtId="0" fontId="30" fillId="0" borderId="13">
      <alignment/>
      <protection/>
    </xf>
    <xf numFmtId="0" fontId="30" fillId="0" borderId="13">
      <alignment/>
      <protection/>
    </xf>
    <xf numFmtId="0" fontId="31" fillId="0" borderId="5" applyNumberFormat="0" applyFill="0" applyAlignment="0" applyProtection="0"/>
    <xf numFmtId="0" fontId="31" fillId="0" borderId="14">
      <alignment/>
      <protection/>
    </xf>
    <xf numFmtId="0" fontId="31" fillId="0" borderId="14">
      <alignment/>
      <protection/>
    </xf>
    <xf numFmtId="0" fontId="32" fillId="0" borderId="7" applyNumberFormat="0" applyFill="0" applyAlignment="0" applyProtection="0"/>
    <xf numFmtId="0" fontId="32" fillId="0" borderId="15">
      <alignment/>
      <protection/>
    </xf>
    <xf numFmtId="0" fontId="32" fillId="0" borderId="15">
      <alignment/>
      <protection/>
    </xf>
    <xf numFmtId="0" fontId="3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38" borderId="0" applyNumberFormat="0" applyBorder="0" applyAlignment="0" applyProtection="0"/>
    <xf numFmtId="0" fontId="16" fillId="40" borderId="0" applyNumberFormat="0" applyBorder="0" applyAlignment="0" applyProtection="0"/>
    <xf numFmtId="0" fontId="19" fillId="13" borderId="1" applyNumberFormat="0" applyAlignment="0" applyProtection="0"/>
    <xf numFmtId="0" fontId="20" fillId="32" borderId="8" applyNumberFormat="0" applyAlignment="0" applyProtection="0"/>
    <xf numFmtId="0" fontId="17" fillId="32" borderId="1" applyNumberFormat="0" applyAlignment="0" applyProtection="0"/>
    <xf numFmtId="0" fontId="30" fillId="0" borderId="6" applyNumberFormat="0" applyFill="0" applyAlignment="0" applyProtection="0"/>
    <xf numFmtId="0" fontId="31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7" fillId="48" borderId="2" applyNumberFormat="0" applyAlignment="0" applyProtection="0"/>
    <xf numFmtId="0" fontId="25" fillId="0" borderId="0" applyNumberFormat="0" applyFill="0" applyBorder="0" applyAlignment="0" applyProtection="0"/>
    <xf numFmtId="0" fontId="23" fillId="33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15" borderId="11" applyNumberFormat="0" applyFont="0" applyAlignment="0" applyProtection="0"/>
    <xf numFmtId="9" fontId="13" fillId="0" borderId="0" applyFill="0" applyAlignment="0" applyProtection="0"/>
    <xf numFmtId="0" fontId="28" fillId="0" borderId="10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200" fontId="5" fillId="0" borderId="0" applyFill="0" applyBorder="0" applyAlignment="0" applyProtection="0"/>
    <xf numFmtId="0" fontId="22" fillId="8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justify" wrapText="1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10" fillId="14" borderId="16" xfId="0" applyNumberFormat="1" applyFont="1" applyFill="1" applyBorder="1" applyAlignment="1">
      <alignment horizontal="center" vertical="center" wrapText="1"/>
    </xf>
    <xf numFmtId="2" fontId="10" fillId="14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14" borderId="0" xfId="0" applyFont="1" applyFill="1" applyBorder="1" applyAlignment="1">
      <alignment/>
    </xf>
    <xf numFmtId="2" fontId="10" fillId="0" borderId="16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/>
    </xf>
    <xf numFmtId="0" fontId="39" fillId="14" borderId="16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left" vertical="center" wrapText="1"/>
    </xf>
    <xf numFmtId="49" fontId="5" fillId="14" borderId="16" xfId="0" applyNumberFormat="1" applyFont="1" applyFill="1" applyBorder="1" applyAlignment="1" quotePrefix="1">
      <alignment horizontal="center" vertical="center" wrapText="1" shrinkToFit="1"/>
    </xf>
    <xf numFmtId="0" fontId="10" fillId="14" borderId="16" xfId="0" applyFont="1" applyFill="1" applyBorder="1" applyAlignment="1">
      <alignment horizontal="center" vertical="center" wrapText="1"/>
    </xf>
    <xf numFmtId="0" fontId="5" fillId="14" borderId="0" xfId="0" applyFont="1" applyFill="1" applyAlignment="1">
      <alignment/>
    </xf>
    <xf numFmtId="0" fontId="3" fillId="0" borderId="0" xfId="0" applyFont="1" applyFill="1" applyBorder="1" applyAlignment="1">
      <alignment/>
    </xf>
    <xf numFmtId="2" fontId="38" fillId="14" borderId="0" xfId="2270" applyNumberFormat="1" applyFont="1" applyFill="1" applyAlignment="1">
      <alignment horizontal="center"/>
      <protection/>
    </xf>
    <xf numFmtId="49" fontId="10" fillId="0" borderId="16" xfId="0" applyNumberFormat="1" applyFont="1" applyFill="1" applyBorder="1" applyAlignment="1">
      <alignment horizontal="center" vertical="center" wrapText="1" shrinkToFit="1"/>
    </xf>
    <xf numFmtId="49" fontId="5" fillId="0" borderId="16" xfId="0" applyNumberFormat="1" applyFont="1" applyFill="1" applyBorder="1" applyAlignment="1" quotePrefix="1">
      <alignment horizontal="center" vertical="center" wrapText="1" shrinkToFit="1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2" fontId="5" fillId="0" borderId="16" xfId="2270" applyNumberFormat="1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16" xfId="2105" applyFont="1" applyFill="1" applyBorder="1" applyAlignment="1">
      <alignment horizontal="center" vertical="center" wrapText="1"/>
      <protection/>
    </xf>
    <xf numFmtId="0" fontId="37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16" xfId="2105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6" xfId="2272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49" fontId="5" fillId="0" borderId="16" xfId="0" applyNumberFormat="1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quotePrefix="1">
      <alignment horizontal="center" vertical="center" wrapText="1" shrinkToFit="1"/>
    </xf>
    <xf numFmtId="0" fontId="37" fillId="0" borderId="16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5" fillId="0" borderId="16" xfId="2098" applyNumberFormat="1" applyFont="1" applyFill="1" applyBorder="1" applyAlignment="1">
      <alignment horizontal="center" vertical="center"/>
      <protection/>
    </xf>
    <xf numFmtId="0" fontId="5" fillId="0" borderId="16" xfId="2098" applyFont="1" applyFill="1" applyBorder="1" applyAlignment="1">
      <alignment horizontal="center" vertical="center"/>
      <protection/>
    </xf>
    <xf numFmtId="0" fontId="5" fillId="0" borderId="16" xfId="2103" applyFont="1" applyFill="1" applyBorder="1" applyAlignment="1">
      <alignment horizontal="center" vertical="center" wrapText="1"/>
      <protection/>
    </xf>
    <xf numFmtId="2" fontId="5" fillId="0" borderId="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2102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center" vertical="center" wrapText="1"/>
    </xf>
    <xf numFmtId="1" fontId="40" fillId="0" borderId="20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196" fontId="5" fillId="0" borderId="19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196" fontId="37" fillId="0" borderId="19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1" fontId="37" fillId="0" borderId="19" xfId="0" applyNumberFormat="1" applyFont="1" applyBorder="1" applyAlignment="1">
      <alignment horizontal="center" vertical="center" wrapText="1"/>
    </xf>
    <xf numFmtId="0" fontId="5" fillId="0" borderId="19" xfId="1910" applyFont="1" applyBorder="1" applyAlignment="1">
      <alignment horizontal="left" vertical="center" wrapText="1"/>
      <protection/>
    </xf>
    <xf numFmtId="0" fontId="37" fillId="0" borderId="21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5" fillId="0" borderId="22" xfId="2105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10" fillId="0" borderId="16" xfId="2105" applyFont="1" applyFill="1" applyBorder="1" applyAlignment="1">
      <alignment horizontal="center" vertical="center" wrapText="1"/>
      <protection/>
    </xf>
    <xf numFmtId="0" fontId="39" fillId="0" borderId="16" xfId="0" applyFont="1" applyFill="1" applyBorder="1" applyAlignment="1">
      <alignment horizontal="center" vertical="center" wrapText="1"/>
    </xf>
    <xf numFmtId="0" fontId="5" fillId="0" borderId="16" xfId="2270" applyFont="1" applyFill="1" applyBorder="1" applyAlignment="1">
      <alignment vertical="center" wrapText="1" shrinkToFit="1"/>
      <protection/>
    </xf>
    <xf numFmtId="0" fontId="5" fillId="0" borderId="16" xfId="2270" applyFont="1" applyFill="1" applyBorder="1" applyAlignment="1">
      <alignment horizontal="center" vertical="center" wrapText="1" shrinkToFit="1"/>
      <protection/>
    </xf>
    <xf numFmtId="0" fontId="50" fillId="0" borderId="18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202" fontId="42" fillId="0" borderId="0" xfId="0" applyNumberFormat="1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justify" vertical="center" wrapText="1"/>
    </xf>
    <xf numFmtId="2" fontId="5" fillId="0" borderId="16" xfId="1945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10" fillId="0" borderId="16" xfId="2098" applyFont="1" applyFill="1" applyBorder="1" applyAlignment="1">
      <alignment horizontal="center" vertical="center" wrapText="1"/>
      <protection/>
    </xf>
    <xf numFmtId="0" fontId="10" fillId="0" borderId="24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6" xfId="2101" applyFont="1" applyBorder="1" applyAlignment="1">
      <alignment wrapText="1"/>
      <protection/>
    </xf>
    <xf numFmtId="0" fontId="37" fillId="0" borderId="16" xfId="2101" applyFont="1" applyBorder="1" applyAlignment="1">
      <alignment horizontal="center" vertical="center"/>
      <protection/>
    </xf>
    <xf numFmtId="49" fontId="5" fillId="0" borderId="16" xfId="2101" applyNumberFormat="1" applyFont="1" applyFill="1" applyBorder="1" applyAlignment="1">
      <alignment horizontal="center" vertical="center"/>
      <protection/>
    </xf>
    <xf numFmtId="49" fontId="5" fillId="0" borderId="16" xfId="2101" applyNumberFormat="1" applyFont="1" applyFill="1" applyBorder="1" applyAlignment="1">
      <alignment horizontal="left" vertical="center" wrapText="1"/>
      <protection/>
    </xf>
    <xf numFmtId="0" fontId="37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37" fillId="0" borderId="16" xfId="2101" applyFont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202" fontId="5" fillId="0" borderId="0" xfId="0" applyNumberFormat="1" applyFont="1" applyFill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right" vertical="center" wrapText="1"/>
    </xf>
    <xf numFmtId="0" fontId="37" fillId="0" borderId="27" xfId="0" applyFont="1" applyBorder="1" applyAlignment="1">
      <alignment horizontal="center" vertical="center" wrapText="1"/>
    </xf>
    <xf numFmtId="1" fontId="40" fillId="0" borderId="27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5" fillId="0" borderId="24" xfId="0" applyNumberFormat="1" applyFont="1" applyFill="1" applyBorder="1" applyAlignment="1" quotePrefix="1">
      <alignment horizontal="center" vertical="center" wrapText="1" shrinkToFit="1"/>
    </xf>
    <xf numFmtId="0" fontId="5" fillId="0" borderId="28" xfId="0" applyFont="1" applyFill="1" applyBorder="1" applyAlignment="1">
      <alignment horizontal="righ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16" xfId="0" applyFont="1" applyFill="1" applyBorder="1" applyAlignment="1">
      <alignment horizontal="right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2" fontId="37" fillId="0" borderId="19" xfId="0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left" vertical="center" wrapText="1"/>
    </xf>
    <xf numFmtId="2" fontId="37" fillId="0" borderId="16" xfId="0" applyNumberFormat="1" applyFont="1" applyBorder="1" applyAlignment="1">
      <alignment horizontal="center" vertical="center" wrapText="1"/>
    </xf>
    <xf numFmtId="2" fontId="37" fillId="0" borderId="21" xfId="0" applyNumberFormat="1" applyFont="1" applyBorder="1" applyAlignment="1">
      <alignment horizontal="center" vertical="center" wrapText="1"/>
    </xf>
    <xf numFmtId="2" fontId="5" fillId="14" borderId="16" xfId="2102" applyNumberFormat="1" applyFont="1" applyFill="1" applyBorder="1" applyAlignment="1">
      <alignment horizontal="center" vertical="center"/>
      <protection/>
    </xf>
    <xf numFmtId="196" fontId="37" fillId="14" borderId="0" xfId="0" applyNumberFormat="1" applyFont="1" applyFill="1" applyAlignment="1">
      <alignment/>
    </xf>
    <xf numFmtId="0" fontId="37" fillId="14" borderId="0" xfId="0" applyFont="1" applyFill="1" applyAlignment="1">
      <alignment/>
    </xf>
    <xf numFmtId="0" fontId="5" fillId="14" borderId="16" xfId="2102" applyNumberFormat="1" applyFont="1" applyFill="1" applyBorder="1" applyAlignment="1">
      <alignment horizontal="center" vertical="center"/>
      <protection/>
    </xf>
    <xf numFmtId="0" fontId="5" fillId="14" borderId="16" xfId="2277" applyFont="1" applyFill="1" applyBorder="1" applyAlignment="1">
      <alignment horizontal="left" vertical="center" wrapText="1"/>
      <protection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49" fontId="43" fillId="0" borderId="16" xfId="2101" applyNumberFormat="1" applyFont="1" applyFill="1" applyBorder="1" applyAlignment="1">
      <alignment horizontal="center" vertical="center" wrapText="1"/>
      <protection/>
    </xf>
    <xf numFmtId="0" fontId="10" fillId="0" borderId="16" xfId="2272" applyFont="1" applyFill="1" applyBorder="1" applyAlignment="1">
      <alignment horizontal="center" vertical="center" wrapText="1" shrinkToFit="1"/>
      <protection/>
    </xf>
    <xf numFmtId="2" fontId="38" fillId="0" borderId="0" xfId="2270" applyNumberFormat="1" applyFont="1" applyFill="1" applyAlignment="1">
      <alignment horizontal="center"/>
      <protection/>
    </xf>
    <xf numFmtId="49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2270" applyFont="1" applyFill="1" applyBorder="1" applyAlignment="1">
      <alignment horizontal="right" vertical="center" wrapText="1" shrinkToFit="1"/>
      <protection/>
    </xf>
    <xf numFmtId="0" fontId="5" fillId="0" borderId="16" xfId="2270" applyFont="1" applyFill="1" applyBorder="1" applyAlignment="1">
      <alignment horizontal="center" vertical="center" wrapText="1" shrinkToFit="1"/>
      <protection/>
    </xf>
    <xf numFmtId="2" fontId="5" fillId="0" borderId="16" xfId="2270" applyNumberFormat="1" applyFont="1" applyFill="1" applyBorder="1" applyAlignment="1">
      <alignment horizontal="center" vertical="center"/>
      <protection/>
    </xf>
    <xf numFmtId="2" fontId="5" fillId="0" borderId="0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202" fontId="5" fillId="0" borderId="0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right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199" fontId="5" fillId="0" borderId="1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 shrinkToFit="1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23" xfId="2270" applyFont="1" applyFill="1" applyBorder="1" applyAlignment="1">
      <alignment vertical="center" wrapText="1" shrinkToFit="1"/>
      <protection/>
    </xf>
    <xf numFmtId="49" fontId="5" fillId="0" borderId="16" xfId="0" applyNumberFormat="1" applyFont="1" applyFill="1" applyBorder="1" applyAlignment="1" quotePrefix="1">
      <alignment horizontal="center" vertical="center"/>
    </xf>
    <xf numFmtId="203" fontId="5" fillId="0" borderId="16" xfId="2272" applyNumberFormat="1" applyFont="1" applyFill="1" applyBorder="1" applyAlignment="1">
      <alignment vertical="center" wrapText="1"/>
      <protection/>
    </xf>
    <xf numFmtId="0" fontId="39" fillId="0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/>
    </xf>
    <xf numFmtId="0" fontId="4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37" fillId="0" borderId="16" xfId="0" applyFont="1" applyFill="1" applyBorder="1" applyAlignment="1">
      <alignment vertical="center" wrapText="1"/>
    </xf>
    <xf numFmtId="49" fontId="43" fillId="0" borderId="16" xfId="2101" applyNumberFormat="1" applyFont="1" applyBorder="1" applyAlignment="1">
      <alignment horizontal="center" vertical="center" wrapText="1"/>
      <protection/>
    </xf>
    <xf numFmtId="0" fontId="37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2105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vertical="center" wrapText="1"/>
    </xf>
    <xf numFmtId="4" fontId="5" fillId="14" borderId="0" xfId="0" applyNumberFormat="1" applyFont="1" applyFill="1" applyBorder="1" applyAlignment="1">
      <alignment/>
    </xf>
    <xf numFmtId="0" fontId="5" fillId="0" borderId="16" xfId="2105" applyFont="1" applyFill="1" applyBorder="1" applyAlignment="1">
      <alignment horizontal="right" vertical="center" wrapText="1"/>
      <protection/>
    </xf>
    <xf numFmtId="0" fontId="5" fillId="14" borderId="0" xfId="0" applyFont="1" applyFill="1" applyBorder="1" applyAlignment="1">
      <alignment horizontal="right"/>
    </xf>
    <xf numFmtId="2" fontId="5" fillId="0" borderId="16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right" vertical="center" wrapText="1"/>
    </xf>
    <xf numFmtId="0" fontId="37" fillId="0" borderId="16" xfId="2104" applyFont="1" applyFill="1" applyBorder="1" applyAlignment="1">
      <alignment horizontal="left" vertical="center" wrapText="1"/>
      <protection/>
    </xf>
    <xf numFmtId="0" fontId="37" fillId="0" borderId="16" xfId="209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49" fontId="5" fillId="0" borderId="16" xfId="2270" applyNumberFormat="1" applyFont="1" applyFill="1" applyBorder="1" applyAlignment="1">
      <alignment horizontal="left" vertical="center" wrapText="1"/>
      <protection/>
    </xf>
    <xf numFmtId="49" fontId="5" fillId="0" borderId="16" xfId="2270" applyNumberFormat="1" applyFont="1" applyFill="1" applyBorder="1" applyAlignment="1">
      <alignment horizontal="center" vertical="center"/>
      <protection/>
    </xf>
    <xf numFmtId="2" fontId="5" fillId="0" borderId="16" xfId="2270" applyNumberFormat="1" applyFont="1" applyFill="1" applyBorder="1" applyAlignment="1">
      <alignment horizontal="center" vertical="center"/>
      <protection/>
    </xf>
    <xf numFmtId="0" fontId="5" fillId="14" borderId="0" xfId="0" applyFont="1" applyFill="1" applyAlignment="1">
      <alignment horizontal="left" vertical="center" wrapText="1"/>
    </xf>
    <xf numFmtId="0" fontId="5" fillId="0" borderId="0" xfId="1089" applyFont="1">
      <alignment/>
      <protection/>
    </xf>
    <xf numFmtId="0" fontId="5" fillId="14" borderId="0" xfId="0" applyFont="1" applyFill="1" applyAlignment="1">
      <alignment vertical="center" wrapText="1"/>
    </xf>
    <xf numFmtId="4" fontId="85" fillId="0" borderId="0" xfId="1089" applyNumberFormat="1" applyFont="1" applyAlignment="1">
      <alignment horizontal="center"/>
      <protection/>
    </xf>
    <xf numFmtId="2" fontId="85" fillId="0" borderId="0" xfId="1089" applyNumberFormat="1" applyFont="1" applyAlignment="1">
      <alignment horizontal="center"/>
      <protection/>
    </xf>
    <xf numFmtId="0" fontId="5" fillId="0" borderId="0" xfId="1089" applyFont="1" applyAlignment="1">
      <alignment horizontal="center"/>
      <protection/>
    </xf>
    <xf numFmtId="0" fontId="10" fillId="0" borderId="16" xfId="1089" applyFont="1" applyBorder="1" applyAlignment="1">
      <alignment horizontal="center" vertical="center" wrapText="1"/>
      <protection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16" xfId="1089" applyNumberFormat="1" applyFont="1" applyBorder="1" applyAlignment="1">
      <alignment horizontal="center" vertical="center" wrapText="1"/>
      <protection/>
    </xf>
    <xf numFmtId="4" fontId="10" fillId="0" borderId="16" xfId="1089" applyNumberFormat="1" applyFont="1" applyBorder="1" applyAlignment="1">
      <alignment horizontal="center" vertical="center"/>
      <protection/>
    </xf>
    <xf numFmtId="0" fontId="5" fillId="0" borderId="30" xfId="1089" applyFont="1" applyBorder="1" applyAlignment="1">
      <alignment horizontal="right" vertical="center" wrapText="1"/>
      <protection/>
    </xf>
    <xf numFmtId="4" fontId="5" fillId="0" borderId="30" xfId="1089" applyNumberFormat="1" applyFont="1" applyBorder="1" applyAlignment="1">
      <alignment horizontal="center" vertical="center" wrapText="1"/>
      <protection/>
    </xf>
    <xf numFmtId="4" fontId="5" fillId="0" borderId="0" xfId="1089" applyNumberFormat="1" applyFont="1" applyAlignment="1">
      <alignment horizontal="center" vertical="center" wrapText="1"/>
      <protection/>
    </xf>
    <xf numFmtId="0" fontId="5" fillId="0" borderId="0" xfId="1089" applyFont="1" applyAlignment="1">
      <alignment vertical="center" wrapText="1"/>
      <protection/>
    </xf>
    <xf numFmtId="4" fontId="5" fillId="0" borderId="25" xfId="1089" applyNumberFormat="1" applyFont="1" applyBorder="1" applyAlignment="1">
      <alignment horizontal="center" vertical="center" wrapText="1"/>
      <protection/>
    </xf>
    <xf numFmtId="4" fontId="10" fillId="0" borderId="25" xfId="1089" applyNumberFormat="1" applyFont="1" applyBorder="1" applyAlignment="1">
      <alignment horizontal="center" vertical="center" wrapText="1"/>
      <protection/>
    </xf>
    <xf numFmtId="4" fontId="10" fillId="0" borderId="0" xfId="1089" applyNumberFormat="1" applyFont="1" applyAlignment="1">
      <alignment vertical="center" wrapText="1"/>
      <protection/>
    </xf>
    <xf numFmtId="4" fontId="10" fillId="0" borderId="0" xfId="1089" applyNumberFormat="1" applyFont="1" applyAlignment="1">
      <alignment horizontal="center" vertical="center" wrapText="1"/>
      <protection/>
    </xf>
    <xf numFmtId="0" fontId="5" fillId="0" borderId="0" xfId="1089" applyFont="1" applyAlignment="1">
      <alignment horizontal="left" vertical="center"/>
      <protection/>
    </xf>
    <xf numFmtId="0" fontId="5" fillId="0" borderId="0" xfId="1089" applyFont="1" applyAlignment="1">
      <alignment vertical="center"/>
      <protection/>
    </xf>
    <xf numFmtId="0" fontId="5" fillId="0" borderId="0" xfId="1089" applyFont="1" applyAlignment="1">
      <alignment horizontal="center" vertical="center"/>
      <protection/>
    </xf>
    <xf numFmtId="0" fontId="5" fillId="0" borderId="0" xfId="1089">
      <alignment/>
      <protection/>
    </xf>
    <xf numFmtId="0" fontId="87" fillId="0" borderId="0" xfId="2100" applyFont="1" applyAlignment="1">
      <alignment horizontal="center" vertical="center"/>
      <protection/>
    </xf>
    <xf numFmtId="0" fontId="5" fillId="0" borderId="0" xfId="2100" applyFont="1">
      <alignment/>
      <protection/>
    </xf>
    <xf numFmtId="0" fontId="5" fillId="0" borderId="0" xfId="2100" applyFont="1" applyAlignment="1">
      <alignment horizontal="right"/>
      <protection/>
    </xf>
    <xf numFmtId="0" fontId="5" fillId="0" borderId="16" xfId="2100" applyFont="1" applyBorder="1" applyAlignment="1">
      <alignment horizontal="center" vertical="top" wrapText="1"/>
      <protection/>
    </xf>
    <xf numFmtId="49" fontId="5" fillId="0" borderId="16" xfId="2100" applyNumberFormat="1" applyFont="1" applyBorder="1" applyAlignment="1">
      <alignment horizontal="center" vertical="center" wrapText="1"/>
      <protection/>
    </xf>
    <xf numFmtId="4" fontId="5" fillId="0" borderId="16" xfId="2270" applyNumberFormat="1" applyBorder="1" applyAlignment="1">
      <alignment horizontal="center" vertical="center" wrapText="1"/>
      <protection/>
    </xf>
    <xf numFmtId="0" fontId="10" fillId="0" borderId="16" xfId="2100" applyFont="1" applyBorder="1" applyAlignment="1">
      <alignment vertical="center"/>
      <protection/>
    </xf>
    <xf numFmtId="4" fontId="10" fillId="0" borderId="16" xfId="2270" applyNumberFormat="1" applyFont="1" applyBorder="1" applyAlignment="1">
      <alignment horizontal="center" vertical="center" wrapText="1"/>
      <protection/>
    </xf>
    <xf numFmtId="4" fontId="5" fillId="0" borderId="16" xfId="2100" applyNumberFormat="1" applyFont="1" applyBorder="1" applyAlignment="1">
      <alignment horizontal="center" vertical="center"/>
      <protection/>
    </xf>
    <xf numFmtId="0" fontId="5" fillId="0" borderId="23" xfId="2100" applyFont="1" applyBorder="1" applyAlignment="1">
      <alignment horizontal="center" vertical="top" wrapText="1"/>
      <protection/>
    </xf>
    <xf numFmtId="0" fontId="5" fillId="0" borderId="31" xfId="2100" applyFont="1" applyBorder="1" applyAlignment="1">
      <alignment horizontal="center" vertical="top" wrapText="1"/>
      <protection/>
    </xf>
    <xf numFmtId="0" fontId="5" fillId="0" borderId="23" xfId="2270" applyBorder="1" applyAlignment="1">
      <alignment horizontal="left" vertical="center" wrapText="1"/>
      <protection/>
    </xf>
    <xf numFmtId="0" fontId="5" fillId="0" borderId="31" xfId="2270" applyBorder="1" applyAlignment="1">
      <alignment horizontal="left" vertical="center" wrapText="1"/>
      <protection/>
    </xf>
    <xf numFmtId="0" fontId="10" fillId="0" borderId="23" xfId="2270" applyFont="1" applyBorder="1" applyAlignment="1">
      <alignment horizontal="right" vertical="center"/>
      <protection/>
    </xf>
    <xf numFmtId="0" fontId="10" fillId="0" borderId="31" xfId="2270" applyFont="1" applyBorder="1" applyAlignment="1">
      <alignment horizontal="right" vertical="center"/>
      <protection/>
    </xf>
    <xf numFmtId="0" fontId="5" fillId="0" borderId="23" xfId="2100" applyFont="1" applyBorder="1" applyAlignment="1">
      <alignment horizontal="right" vertical="center" wrapText="1"/>
      <protection/>
    </xf>
    <xf numFmtId="0" fontId="5" fillId="0" borderId="32" xfId="2100" applyFont="1" applyBorder="1" applyAlignment="1">
      <alignment horizontal="right" vertical="center" wrapText="1"/>
      <protection/>
    </xf>
    <xf numFmtId="0" fontId="5" fillId="0" borderId="31" xfId="2100" applyFont="1" applyBorder="1" applyAlignment="1">
      <alignment horizontal="right" vertical="center" wrapText="1"/>
      <protection/>
    </xf>
    <xf numFmtId="0" fontId="5" fillId="14" borderId="0" xfId="0" applyFont="1" applyFill="1" applyAlignment="1">
      <alignment horizontal="left" vertical="center" wrapText="1"/>
    </xf>
    <xf numFmtId="0" fontId="86" fillId="0" borderId="0" xfId="2100" applyFont="1" applyAlignment="1">
      <alignment horizontal="center" vertical="center"/>
      <protection/>
    </xf>
    <xf numFmtId="0" fontId="5" fillId="0" borderId="0" xfId="2100" applyFont="1" applyAlignment="1">
      <alignment horizontal="left" vertical="center"/>
      <protection/>
    </xf>
    <xf numFmtId="0" fontId="5" fillId="0" borderId="0" xfId="1089" applyFont="1" applyAlignment="1">
      <alignment horizontal="left"/>
      <protection/>
    </xf>
    <xf numFmtId="0" fontId="5" fillId="0" borderId="0" xfId="1089" applyFont="1" applyAlignment="1">
      <alignment horizontal="left" vertical="center"/>
      <protection/>
    </xf>
    <xf numFmtId="0" fontId="10" fillId="0" borderId="16" xfId="1089" applyFont="1" applyBorder="1" applyAlignment="1">
      <alignment horizontal="right" vertical="center"/>
      <protection/>
    </xf>
    <xf numFmtId="0" fontId="5" fillId="0" borderId="30" xfId="1089" applyFont="1" applyBorder="1" applyAlignment="1">
      <alignment horizontal="right" vertical="center" wrapText="1"/>
      <protection/>
    </xf>
    <xf numFmtId="0" fontId="5" fillId="0" borderId="25" xfId="1089" applyFont="1" applyBorder="1" applyAlignment="1">
      <alignment horizontal="left" vertical="top" wrapText="1"/>
      <protection/>
    </xf>
    <xf numFmtId="0" fontId="10" fillId="0" borderId="25" xfId="1089" applyFont="1" applyBorder="1" applyAlignment="1">
      <alignment horizontal="right" vertical="center" wrapText="1"/>
      <protection/>
    </xf>
    <xf numFmtId="0" fontId="5" fillId="0" borderId="0" xfId="1089" applyFont="1" applyAlignment="1">
      <alignment horizontal="right"/>
      <protection/>
    </xf>
    <xf numFmtId="0" fontId="5" fillId="0" borderId="33" xfId="1089" applyFont="1" applyBorder="1" applyAlignment="1">
      <alignment horizontal="center"/>
      <protection/>
    </xf>
    <xf numFmtId="0" fontId="10" fillId="0" borderId="16" xfId="1089" applyFont="1" applyBorder="1" applyAlignment="1">
      <alignment horizontal="center" vertical="center" wrapText="1"/>
      <protection/>
    </xf>
    <xf numFmtId="0" fontId="82" fillId="0" borderId="0" xfId="1089" applyFont="1" applyAlignment="1">
      <alignment horizontal="center"/>
      <protection/>
    </xf>
    <xf numFmtId="0" fontId="83" fillId="0" borderId="0" xfId="1089" applyFont="1" applyAlignment="1">
      <alignment horizontal="center" wrapText="1"/>
      <protection/>
    </xf>
    <xf numFmtId="0" fontId="83" fillId="0" borderId="0" xfId="1089" applyFont="1" applyAlignment="1">
      <alignment horizontal="center"/>
      <protection/>
    </xf>
    <xf numFmtId="0" fontId="84" fillId="0" borderId="0" xfId="1089" applyFont="1" applyAlignment="1">
      <alignment horizontal="center" vertical="top" wrapText="1"/>
      <protection/>
    </xf>
    <xf numFmtId="0" fontId="8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justify" wrapText="1"/>
    </xf>
    <xf numFmtId="0" fontId="5" fillId="14" borderId="0" xfId="0" applyFont="1" applyFill="1" applyBorder="1" applyAlignment="1">
      <alignment horizontal="left" vertical="center" wrapText="1"/>
    </xf>
  </cellXfs>
  <cellStyles count="2387">
    <cellStyle name="Normal" xfId="0"/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" xfId="15"/>
    <cellStyle name="@eading1" xfId="16"/>
    <cellStyle name="_Apjomi-celiem" xfId="17"/>
    <cellStyle name="_Brugesana_Cederi" xfId="18"/>
    <cellStyle name="_Daugavpils_Tames_jaunais_celu dala_apreķins_nesadalita_iesniegta" xfId="19"/>
    <cellStyle name="_Tame _Cesis_aprekins_piedavajums" xfId="20"/>
    <cellStyle name="_Tame _Valka_aprekins_piedavajuma_ar pieskaitamiem" xfId="21"/>
    <cellStyle name="_Tame_aprekins_Krogsetas-Rupjkalni" xfId="22"/>
    <cellStyle name="1. izcēlums" xfId="23"/>
    <cellStyle name="1. izcēlums 2" xfId="24"/>
    <cellStyle name="1. izcēlums 3" xfId="25"/>
    <cellStyle name="1. izcēlums 4" xfId="26"/>
    <cellStyle name="2. izcēlums" xfId="27"/>
    <cellStyle name="2. izcēlums 2" xfId="28"/>
    <cellStyle name="2. izcēlums 3" xfId="29"/>
    <cellStyle name="2. izcēlums 4" xfId="30"/>
    <cellStyle name="20% - Accent1" xfId="31"/>
    <cellStyle name="20% - Accent1 10" xfId="32"/>
    <cellStyle name="20% - Accent1 11" xfId="33"/>
    <cellStyle name="20% - Accent1 12" xfId="34"/>
    <cellStyle name="20% - Accent1 13" xfId="35"/>
    <cellStyle name="20% - Accent1 14" xfId="36"/>
    <cellStyle name="20% - Accent1 15" xfId="37"/>
    <cellStyle name="20% - Accent1 16" xfId="38"/>
    <cellStyle name="20% - Accent1 17" xfId="39"/>
    <cellStyle name="20% - Accent1 18" xfId="40"/>
    <cellStyle name="20% - Accent1 19" xfId="41"/>
    <cellStyle name="20% - Accent1 2" xfId="42"/>
    <cellStyle name="20% - Accent1 2 2" xfId="43"/>
    <cellStyle name="20% - Accent1 2 3" xfId="44"/>
    <cellStyle name="20% - Accent1 20" xfId="45"/>
    <cellStyle name="20% - Accent1 21" xfId="46"/>
    <cellStyle name="20% - Accent1 22" xfId="47"/>
    <cellStyle name="20% - Accent1 3" xfId="48"/>
    <cellStyle name="20% - Accent1 4" xfId="49"/>
    <cellStyle name="20% - Accent1 5" xfId="50"/>
    <cellStyle name="20% - Accent1 6" xfId="51"/>
    <cellStyle name="20% - Accent1 7" xfId="52"/>
    <cellStyle name="20% - Accent1 8" xfId="53"/>
    <cellStyle name="20% - Accent1 9" xfId="54"/>
    <cellStyle name="20% - Accent2" xfId="55"/>
    <cellStyle name="20% - Accent2 10" xfId="56"/>
    <cellStyle name="20% - Accent2 11" xfId="57"/>
    <cellStyle name="20% - Accent2 12" xfId="58"/>
    <cellStyle name="20% - Accent2 13" xfId="59"/>
    <cellStyle name="20% - Accent2 14" xfId="60"/>
    <cellStyle name="20% - Accent2 15" xfId="61"/>
    <cellStyle name="20% - Accent2 16" xfId="62"/>
    <cellStyle name="20% - Accent2 17" xfId="63"/>
    <cellStyle name="20% - Accent2 18" xfId="64"/>
    <cellStyle name="20% - Accent2 19" xfId="65"/>
    <cellStyle name="20% - Accent2 2" xfId="66"/>
    <cellStyle name="20% - Accent2 2 2" xfId="67"/>
    <cellStyle name="20% - Accent2 2 3" xfId="68"/>
    <cellStyle name="20% - Accent2 20" xfId="69"/>
    <cellStyle name="20% - Accent2 21" xfId="70"/>
    <cellStyle name="20% - Accent2 22" xfId="71"/>
    <cellStyle name="20% - Accent2 3" xfId="72"/>
    <cellStyle name="20% - Accent2 4" xfId="73"/>
    <cellStyle name="20% - Accent2 5" xfId="74"/>
    <cellStyle name="20% - Accent2 6" xfId="75"/>
    <cellStyle name="20% - Accent2 7" xfId="76"/>
    <cellStyle name="20% - Accent2 8" xfId="77"/>
    <cellStyle name="20% - Accent2 9" xfId="78"/>
    <cellStyle name="20% - Accent3" xfId="79"/>
    <cellStyle name="20% - Accent3 10" xfId="80"/>
    <cellStyle name="20% - Accent3 11" xfId="81"/>
    <cellStyle name="20% - Accent3 12" xfId="82"/>
    <cellStyle name="20% - Accent3 13" xfId="83"/>
    <cellStyle name="20% - Accent3 14" xfId="84"/>
    <cellStyle name="20% - Accent3 15" xfId="85"/>
    <cellStyle name="20% - Accent3 16" xfId="86"/>
    <cellStyle name="20% - Accent3 17" xfId="87"/>
    <cellStyle name="20% - Accent3 18" xfId="88"/>
    <cellStyle name="20% - Accent3 19" xfId="89"/>
    <cellStyle name="20% - Accent3 2" xfId="90"/>
    <cellStyle name="20% - Accent3 2 2" xfId="91"/>
    <cellStyle name="20% - Accent3 2 3" xfId="92"/>
    <cellStyle name="20% - Accent3 20" xfId="93"/>
    <cellStyle name="20% - Accent3 21" xfId="94"/>
    <cellStyle name="20% - Accent3 22" xfId="95"/>
    <cellStyle name="20% - Accent3 3" xfId="96"/>
    <cellStyle name="20% - Accent3 4" xfId="97"/>
    <cellStyle name="20% - Accent3 5" xfId="98"/>
    <cellStyle name="20% - Accent3 6" xfId="99"/>
    <cellStyle name="20% - Accent3 7" xfId="100"/>
    <cellStyle name="20% - Accent3 8" xfId="101"/>
    <cellStyle name="20% - Accent3 9" xfId="102"/>
    <cellStyle name="20% - Accent4" xfId="103"/>
    <cellStyle name="20% - Accent4 10" xfId="104"/>
    <cellStyle name="20% - Accent4 11" xfId="105"/>
    <cellStyle name="20% - Accent4 12" xfId="106"/>
    <cellStyle name="20% - Accent4 13" xfId="107"/>
    <cellStyle name="20% - Accent4 14" xfId="108"/>
    <cellStyle name="20% - Accent4 15" xfId="109"/>
    <cellStyle name="20% - Accent4 16" xfId="110"/>
    <cellStyle name="20% - Accent4 17" xfId="111"/>
    <cellStyle name="20% - Accent4 18" xfId="112"/>
    <cellStyle name="20% - Accent4 19" xfId="113"/>
    <cellStyle name="20% - Accent4 2" xfId="114"/>
    <cellStyle name="20% - Accent4 2 2" xfId="115"/>
    <cellStyle name="20% - Accent4 2 3" xfId="116"/>
    <cellStyle name="20% - Accent4 20" xfId="117"/>
    <cellStyle name="20% - Accent4 21" xfId="118"/>
    <cellStyle name="20% - Accent4 22" xfId="119"/>
    <cellStyle name="20% - Accent4 3" xfId="120"/>
    <cellStyle name="20% - Accent4 4" xfId="121"/>
    <cellStyle name="20% - Accent4 5" xfId="122"/>
    <cellStyle name="20% - Accent4 6" xfId="123"/>
    <cellStyle name="20% - Accent4 7" xfId="124"/>
    <cellStyle name="20% - Accent4 8" xfId="125"/>
    <cellStyle name="20% - Accent4 9" xfId="126"/>
    <cellStyle name="20% - Accent5" xfId="127"/>
    <cellStyle name="20% - Accent5 10" xfId="128"/>
    <cellStyle name="20% - Accent5 11" xfId="129"/>
    <cellStyle name="20% - Accent5 12" xfId="130"/>
    <cellStyle name="20% - Accent5 13" xfId="131"/>
    <cellStyle name="20% - Accent5 14" xfId="132"/>
    <cellStyle name="20% - Accent5 15" xfId="133"/>
    <cellStyle name="20% - Accent5 16" xfId="134"/>
    <cellStyle name="20% - Accent5 17" xfId="135"/>
    <cellStyle name="20% - Accent5 18" xfId="136"/>
    <cellStyle name="20% - Accent5 19" xfId="137"/>
    <cellStyle name="20% - Accent5 2" xfId="138"/>
    <cellStyle name="20% - Accent5 2 2" xfId="139"/>
    <cellStyle name="20% - Accent5 2 3" xfId="140"/>
    <cellStyle name="20% - Accent5 20" xfId="141"/>
    <cellStyle name="20% - Accent5 21" xfId="142"/>
    <cellStyle name="20% - Accent5 22" xfId="143"/>
    <cellStyle name="20% - Accent5 3" xfId="144"/>
    <cellStyle name="20% - Accent5 4" xfId="145"/>
    <cellStyle name="20% - Accent5 5" xfId="146"/>
    <cellStyle name="20% - Accent5 6" xfId="147"/>
    <cellStyle name="20% - Accent5 7" xfId="148"/>
    <cellStyle name="20% - Accent5 8" xfId="149"/>
    <cellStyle name="20% - Accent5 9" xfId="150"/>
    <cellStyle name="20% - Accent6" xfId="151"/>
    <cellStyle name="20% - Accent6 10" xfId="152"/>
    <cellStyle name="20% - Accent6 11" xfId="153"/>
    <cellStyle name="20% - Accent6 12" xfId="154"/>
    <cellStyle name="20% - Accent6 13" xfId="155"/>
    <cellStyle name="20% - Accent6 14" xfId="156"/>
    <cellStyle name="20% - Accent6 15" xfId="157"/>
    <cellStyle name="20% - Accent6 16" xfId="158"/>
    <cellStyle name="20% - Accent6 17" xfId="159"/>
    <cellStyle name="20% - Accent6 18" xfId="160"/>
    <cellStyle name="20% - Accent6 19" xfId="161"/>
    <cellStyle name="20% - Accent6 2" xfId="162"/>
    <cellStyle name="20% - Accent6 2 2" xfId="163"/>
    <cellStyle name="20% - Accent6 2 3" xfId="164"/>
    <cellStyle name="20% - Accent6 20" xfId="165"/>
    <cellStyle name="20% - Accent6 21" xfId="166"/>
    <cellStyle name="20% - Accent6 22" xfId="167"/>
    <cellStyle name="20% - Accent6 3" xfId="168"/>
    <cellStyle name="20% - Accent6 4" xfId="169"/>
    <cellStyle name="20% - Accent6 5" xfId="170"/>
    <cellStyle name="20% - Accent6 6" xfId="171"/>
    <cellStyle name="20% - Accent6 7" xfId="172"/>
    <cellStyle name="20% - Accent6 8" xfId="173"/>
    <cellStyle name="20% - Accent6 9" xfId="174"/>
    <cellStyle name="20% - Izcēlums1" xfId="175"/>
    <cellStyle name="20% - Izcēlums2" xfId="176"/>
    <cellStyle name="20% - Izcēlums3" xfId="177"/>
    <cellStyle name="20% - Izcēlums4" xfId="178"/>
    <cellStyle name="20% - Izcēlums5" xfId="179"/>
    <cellStyle name="20% - Izcēlums6" xfId="180"/>
    <cellStyle name="20% - Акцент1" xfId="181"/>
    <cellStyle name="20% — акцент1" xfId="182"/>
    <cellStyle name="20% - Акцент1 2" xfId="183"/>
    <cellStyle name="20% - Акцент1 3" xfId="184"/>
    <cellStyle name="20% - Акцент1 4" xfId="185"/>
    <cellStyle name="20% - Акцент1 5" xfId="186"/>
    <cellStyle name="20% - Акцент1 6" xfId="187"/>
    <cellStyle name="20% - Акцент1 7" xfId="188"/>
    <cellStyle name="20% - Акцент1_1_1" xfId="189"/>
    <cellStyle name="20% - Акцент2" xfId="190"/>
    <cellStyle name="20% — акцент2" xfId="191"/>
    <cellStyle name="20% - Акцент2 2" xfId="192"/>
    <cellStyle name="20% - Акцент2 3" xfId="193"/>
    <cellStyle name="20% - Акцент2 4" xfId="194"/>
    <cellStyle name="20% - Акцент2 5" xfId="195"/>
    <cellStyle name="20% - Акцент2 6" xfId="196"/>
    <cellStyle name="20% - Акцент2 7" xfId="197"/>
    <cellStyle name="20% - Акцент2_1_1" xfId="198"/>
    <cellStyle name="20% - Акцент3" xfId="199"/>
    <cellStyle name="20% — акцент3" xfId="200"/>
    <cellStyle name="20% - Акцент3 2" xfId="201"/>
    <cellStyle name="20% - Акцент3 3" xfId="202"/>
    <cellStyle name="20% - Акцент3 4" xfId="203"/>
    <cellStyle name="20% - Акцент3 5" xfId="204"/>
    <cellStyle name="20% - Акцент3 6" xfId="205"/>
    <cellStyle name="20% - Акцент3 7" xfId="206"/>
    <cellStyle name="20% - Акцент3_1_1" xfId="207"/>
    <cellStyle name="20% - Акцент4" xfId="208"/>
    <cellStyle name="20% — акцент4" xfId="209"/>
    <cellStyle name="20% - Акцент4 2" xfId="210"/>
    <cellStyle name="20% - Акцент4 3" xfId="211"/>
    <cellStyle name="20% - Акцент4 4" xfId="212"/>
    <cellStyle name="20% - Акцент4 5" xfId="213"/>
    <cellStyle name="20% - Акцент4 6" xfId="214"/>
    <cellStyle name="20% - Акцент4 7" xfId="215"/>
    <cellStyle name="20% - Акцент4_1_1" xfId="216"/>
    <cellStyle name="20% - Акцент5" xfId="217"/>
    <cellStyle name="20% — акцент5" xfId="218"/>
    <cellStyle name="20% - Акцент5 2" xfId="219"/>
    <cellStyle name="20% - Акцент5 3" xfId="220"/>
    <cellStyle name="20% - Акцент5 4" xfId="221"/>
    <cellStyle name="20% - Акцент5 5" xfId="222"/>
    <cellStyle name="20% - Акцент5 6" xfId="223"/>
    <cellStyle name="20% - Акцент5 7" xfId="224"/>
    <cellStyle name="20% - Акцент5_1_1" xfId="225"/>
    <cellStyle name="20% - Акцент6" xfId="226"/>
    <cellStyle name="20% — акцент6" xfId="227"/>
    <cellStyle name="20% - Акцент6 2" xfId="228"/>
    <cellStyle name="20% - Акцент6 3" xfId="229"/>
    <cellStyle name="20% - Акцент6 4" xfId="230"/>
    <cellStyle name="20% - Акцент6 5" xfId="231"/>
    <cellStyle name="20% - Акцент6 6" xfId="232"/>
    <cellStyle name="20% - Акцент6 7" xfId="233"/>
    <cellStyle name="20% - Акцент6_1_1" xfId="234"/>
    <cellStyle name="20% no 1. izcēluma" xfId="235"/>
    <cellStyle name="20% no 1. izcēluma 2" xfId="236"/>
    <cellStyle name="20% no 1. izcēluma 3" xfId="237"/>
    <cellStyle name="20% no 1. izcēluma 4" xfId="238"/>
    <cellStyle name="20% no 2. izcēluma" xfId="239"/>
    <cellStyle name="20% no 2. izcēluma 2" xfId="240"/>
    <cellStyle name="20% no 2. izcēluma 3" xfId="241"/>
    <cellStyle name="20% no 2. izcēluma 4" xfId="242"/>
    <cellStyle name="20% no 3. izcēluma" xfId="243"/>
    <cellStyle name="20% no 3. izcēluma 2" xfId="244"/>
    <cellStyle name="20% no 3. izcēluma 3" xfId="245"/>
    <cellStyle name="20% no 3. izcēluma 4" xfId="246"/>
    <cellStyle name="20% no 4. izcēluma" xfId="247"/>
    <cellStyle name="20% no 4. izcēluma 2" xfId="248"/>
    <cellStyle name="20% no 4. izcēluma 3" xfId="249"/>
    <cellStyle name="20% no 4. izcēluma 4" xfId="250"/>
    <cellStyle name="20% no 5. izcēluma" xfId="251"/>
    <cellStyle name="20% no 5. izcēluma 2" xfId="252"/>
    <cellStyle name="20% no 5. izcēluma 3" xfId="253"/>
    <cellStyle name="20% no 5. izcēluma 4" xfId="254"/>
    <cellStyle name="20% no 6. izcēluma" xfId="255"/>
    <cellStyle name="20% no 6. izcēluma 2" xfId="256"/>
    <cellStyle name="20% no 6. izcēluma 3" xfId="257"/>
    <cellStyle name="20% no 6. izcēluma 4" xfId="258"/>
    <cellStyle name="3. izcēlums " xfId="259"/>
    <cellStyle name="3. izcēlums  2" xfId="260"/>
    <cellStyle name="3. izcēlums  3" xfId="261"/>
    <cellStyle name="3. izcēlums  4" xfId="262"/>
    <cellStyle name="4. izcēlums" xfId="263"/>
    <cellStyle name="4. izcēlums 2" xfId="264"/>
    <cellStyle name="4. izcēlums 3" xfId="265"/>
    <cellStyle name="4. izcēlums 4" xfId="266"/>
    <cellStyle name="40% - Accent1" xfId="267"/>
    <cellStyle name="40% - Accent1 10" xfId="268"/>
    <cellStyle name="40% - Accent1 11" xfId="269"/>
    <cellStyle name="40% - Accent1 12" xfId="270"/>
    <cellStyle name="40% - Accent1 13" xfId="271"/>
    <cellStyle name="40% - Accent1 14" xfId="272"/>
    <cellStyle name="40% - Accent1 15" xfId="273"/>
    <cellStyle name="40% - Accent1 16" xfId="274"/>
    <cellStyle name="40% - Accent1 17" xfId="275"/>
    <cellStyle name="40% - Accent1 18" xfId="276"/>
    <cellStyle name="40% - Accent1 19" xfId="277"/>
    <cellStyle name="40% - Accent1 2" xfId="278"/>
    <cellStyle name="40% - Accent1 2 2" xfId="279"/>
    <cellStyle name="40% - Accent1 2 3" xfId="280"/>
    <cellStyle name="40% - Accent1 20" xfId="281"/>
    <cellStyle name="40% - Accent1 21" xfId="282"/>
    <cellStyle name="40% - Accent1 22" xfId="283"/>
    <cellStyle name="40% - Accent1 3" xfId="284"/>
    <cellStyle name="40% - Accent1 4" xfId="285"/>
    <cellStyle name="40% - Accent1 5" xfId="286"/>
    <cellStyle name="40% - Accent1 6" xfId="287"/>
    <cellStyle name="40% - Accent1 7" xfId="288"/>
    <cellStyle name="40% - Accent1 8" xfId="289"/>
    <cellStyle name="40% - Accent1 9" xfId="290"/>
    <cellStyle name="40% - Accent2" xfId="291"/>
    <cellStyle name="40% - Accent2 10" xfId="292"/>
    <cellStyle name="40% - Accent2 11" xfId="293"/>
    <cellStyle name="40% - Accent2 12" xfId="294"/>
    <cellStyle name="40% - Accent2 13" xfId="295"/>
    <cellStyle name="40% - Accent2 14" xfId="296"/>
    <cellStyle name="40% - Accent2 15" xfId="297"/>
    <cellStyle name="40% - Accent2 16" xfId="298"/>
    <cellStyle name="40% - Accent2 17" xfId="299"/>
    <cellStyle name="40% - Accent2 18" xfId="300"/>
    <cellStyle name="40% - Accent2 19" xfId="301"/>
    <cellStyle name="40% - Accent2 2" xfId="302"/>
    <cellStyle name="40% - Accent2 2 2" xfId="303"/>
    <cellStyle name="40% - Accent2 2 3" xfId="304"/>
    <cellStyle name="40% - Accent2 20" xfId="305"/>
    <cellStyle name="40% - Accent2 21" xfId="306"/>
    <cellStyle name="40% - Accent2 22" xfId="307"/>
    <cellStyle name="40% - Accent2 3" xfId="308"/>
    <cellStyle name="40% - Accent2 4" xfId="309"/>
    <cellStyle name="40% - Accent2 5" xfId="310"/>
    <cellStyle name="40% - Accent2 6" xfId="311"/>
    <cellStyle name="40% - Accent2 7" xfId="312"/>
    <cellStyle name="40% - Accent2 8" xfId="313"/>
    <cellStyle name="40% - Accent2 9" xfId="314"/>
    <cellStyle name="40% - Accent3" xfId="315"/>
    <cellStyle name="40% - Accent3 10" xfId="316"/>
    <cellStyle name="40% - Accent3 11" xfId="317"/>
    <cellStyle name="40% - Accent3 12" xfId="318"/>
    <cellStyle name="40% - Accent3 13" xfId="319"/>
    <cellStyle name="40% - Accent3 14" xfId="320"/>
    <cellStyle name="40% - Accent3 15" xfId="321"/>
    <cellStyle name="40% - Accent3 16" xfId="322"/>
    <cellStyle name="40% - Accent3 17" xfId="323"/>
    <cellStyle name="40% - Accent3 18" xfId="324"/>
    <cellStyle name="40% - Accent3 19" xfId="325"/>
    <cellStyle name="40% - Accent3 2" xfId="326"/>
    <cellStyle name="40% - Accent3 2 2" xfId="327"/>
    <cellStyle name="40% - Accent3 2 3" xfId="328"/>
    <cellStyle name="40% - Accent3 20" xfId="329"/>
    <cellStyle name="40% - Accent3 21" xfId="330"/>
    <cellStyle name="40% - Accent3 22" xfId="331"/>
    <cellStyle name="40% - Accent3 3" xfId="332"/>
    <cellStyle name="40% - Accent3 4" xfId="333"/>
    <cellStyle name="40% - Accent3 5" xfId="334"/>
    <cellStyle name="40% - Accent3 6" xfId="335"/>
    <cellStyle name="40% - Accent3 7" xfId="336"/>
    <cellStyle name="40% - Accent3 8" xfId="337"/>
    <cellStyle name="40% - Accent3 9" xfId="338"/>
    <cellStyle name="40% - Accent4" xfId="339"/>
    <cellStyle name="40% - Accent4 10" xfId="340"/>
    <cellStyle name="40% - Accent4 11" xfId="341"/>
    <cellStyle name="40% - Accent4 12" xfId="342"/>
    <cellStyle name="40% - Accent4 13" xfId="343"/>
    <cellStyle name="40% - Accent4 14" xfId="344"/>
    <cellStyle name="40% - Accent4 15" xfId="345"/>
    <cellStyle name="40% - Accent4 16" xfId="346"/>
    <cellStyle name="40% - Accent4 17" xfId="347"/>
    <cellStyle name="40% - Accent4 18" xfId="348"/>
    <cellStyle name="40% - Accent4 19" xfId="349"/>
    <cellStyle name="40% - Accent4 2" xfId="350"/>
    <cellStyle name="40% - Accent4 2 2" xfId="351"/>
    <cellStyle name="40% - Accent4 2 3" xfId="352"/>
    <cellStyle name="40% - Accent4 20" xfId="353"/>
    <cellStyle name="40% - Accent4 21" xfId="354"/>
    <cellStyle name="40% - Accent4 22" xfId="355"/>
    <cellStyle name="40% - Accent4 3" xfId="356"/>
    <cellStyle name="40% - Accent4 4" xfId="357"/>
    <cellStyle name="40% - Accent4 5" xfId="358"/>
    <cellStyle name="40% - Accent4 6" xfId="359"/>
    <cellStyle name="40% - Accent4 7" xfId="360"/>
    <cellStyle name="40% - Accent4 8" xfId="361"/>
    <cellStyle name="40% - Accent4 9" xfId="362"/>
    <cellStyle name="40% - Accent5" xfId="363"/>
    <cellStyle name="40% - Accent5 10" xfId="364"/>
    <cellStyle name="40% - Accent5 11" xfId="365"/>
    <cellStyle name="40% - Accent5 12" xfId="366"/>
    <cellStyle name="40% - Accent5 13" xfId="367"/>
    <cellStyle name="40% - Accent5 14" xfId="368"/>
    <cellStyle name="40% - Accent5 15" xfId="369"/>
    <cellStyle name="40% - Accent5 16" xfId="370"/>
    <cellStyle name="40% - Accent5 17" xfId="371"/>
    <cellStyle name="40% - Accent5 18" xfId="372"/>
    <cellStyle name="40% - Accent5 19" xfId="373"/>
    <cellStyle name="40% - Accent5 2" xfId="374"/>
    <cellStyle name="40% - Accent5 2 2" xfId="375"/>
    <cellStyle name="40% - Accent5 2 3" xfId="376"/>
    <cellStyle name="40% - Accent5 20" xfId="377"/>
    <cellStyle name="40% - Accent5 21" xfId="378"/>
    <cellStyle name="40% - Accent5 22" xfId="379"/>
    <cellStyle name="40% - Accent5 3" xfId="380"/>
    <cellStyle name="40% - Accent5 4" xfId="381"/>
    <cellStyle name="40% - Accent5 5" xfId="382"/>
    <cellStyle name="40% - Accent5 6" xfId="383"/>
    <cellStyle name="40% - Accent5 7" xfId="384"/>
    <cellStyle name="40% - Accent5 8" xfId="385"/>
    <cellStyle name="40% - Accent5 9" xfId="386"/>
    <cellStyle name="40% - Accent6" xfId="387"/>
    <cellStyle name="40% - Accent6 10" xfId="388"/>
    <cellStyle name="40% - Accent6 11" xfId="389"/>
    <cellStyle name="40% - Accent6 12" xfId="390"/>
    <cellStyle name="40% - Accent6 13" xfId="391"/>
    <cellStyle name="40% - Accent6 14" xfId="392"/>
    <cellStyle name="40% - Accent6 15" xfId="393"/>
    <cellStyle name="40% - Accent6 16" xfId="394"/>
    <cellStyle name="40% - Accent6 17" xfId="395"/>
    <cellStyle name="40% - Accent6 18" xfId="396"/>
    <cellStyle name="40% - Accent6 19" xfId="397"/>
    <cellStyle name="40% - Accent6 2" xfId="398"/>
    <cellStyle name="40% - Accent6 2 2" xfId="399"/>
    <cellStyle name="40% - Accent6 2 3" xfId="400"/>
    <cellStyle name="40% - Accent6 20" xfId="401"/>
    <cellStyle name="40% - Accent6 21" xfId="402"/>
    <cellStyle name="40% - Accent6 22" xfId="403"/>
    <cellStyle name="40% - Accent6 3" xfId="404"/>
    <cellStyle name="40% - Accent6 4" xfId="405"/>
    <cellStyle name="40% - Accent6 5" xfId="406"/>
    <cellStyle name="40% - Accent6 6" xfId="407"/>
    <cellStyle name="40% - Accent6 7" xfId="408"/>
    <cellStyle name="40% - Accent6 8" xfId="409"/>
    <cellStyle name="40% - Accent6 9" xfId="410"/>
    <cellStyle name="40% - Izcēlums1" xfId="411"/>
    <cellStyle name="40% - Izcēlums2" xfId="412"/>
    <cellStyle name="40% - Izcēlums3" xfId="413"/>
    <cellStyle name="40% - Izcēlums4" xfId="414"/>
    <cellStyle name="40% - Izcēlums5" xfId="415"/>
    <cellStyle name="40% - Izcēlums6" xfId="416"/>
    <cellStyle name="40% - Акцент1" xfId="417"/>
    <cellStyle name="40% — акцент1" xfId="418"/>
    <cellStyle name="40% - Акцент1_DOP" xfId="419"/>
    <cellStyle name="40% - Акцент2" xfId="420"/>
    <cellStyle name="40% — акцент2" xfId="421"/>
    <cellStyle name="40% - Акцент2 2" xfId="422"/>
    <cellStyle name="40% - Акцент2 3" xfId="423"/>
    <cellStyle name="40% - Акцент2 4" xfId="424"/>
    <cellStyle name="40% - Акцент2 5" xfId="425"/>
    <cellStyle name="40% - Акцент2 6" xfId="426"/>
    <cellStyle name="40% - Акцент2 7" xfId="427"/>
    <cellStyle name="40% - Акцент2_1_1" xfId="428"/>
    <cellStyle name="40% - Акцент3" xfId="429"/>
    <cellStyle name="40% — акцент3" xfId="430"/>
    <cellStyle name="40% - Акцент3 2" xfId="431"/>
    <cellStyle name="40% - Акцент3 3" xfId="432"/>
    <cellStyle name="40% - Акцент3 4" xfId="433"/>
    <cellStyle name="40% - Акцент3 5" xfId="434"/>
    <cellStyle name="40% - Акцент3 6" xfId="435"/>
    <cellStyle name="40% - Акцент3 7" xfId="436"/>
    <cellStyle name="40% - Акцент3_1_1" xfId="437"/>
    <cellStyle name="40% - Акцент4" xfId="438"/>
    <cellStyle name="40% — акцент4" xfId="439"/>
    <cellStyle name="40% - Акцент4 2" xfId="440"/>
    <cellStyle name="40% - Акцент4 3" xfId="441"/>
    <cellStyle name="40% - Акцент4 4" xfId="442"/>
    <cellStyle name="40% - Акцент4 5" xfId="443"/>
    <cellStyle name="40% - Акцент4 6" xfId="444"/>
    <cellStyle name="40% - Акцент4 7" xfId="445"/>
    <cellStyle name="40% - Акцент4_1_1" xfId="446"/>
    <cellStyle name="40% - Акцент5" xfId="447"/>
    <cellStyle name="40% — акцент5" xfId="448"/>
    <cellStyle name="40% - Акцент5_DOP" xfId="449"/>
    <cellStyle name="40% - Акцент6" xfId="450"/>
    <cellStyle name="40% — акцент6" xfId="451"/>
    <cellStyle name="40% - Акцент6 2" xfId="452"/>
    <cellStyle name="40% - Акцент6 3" xfId="453"/>
    <cellStyle name="40% - Акцент6 4" xfId="454"/>
    <cellStyle name="40% - Акцент6 5" xfId="455"/>
    <cellStyle name="40% - Акцент6 6" xfId="456"/>
    <cellStyle name="40% - Акцент6 7" xfId="457"/>
    <cellStyle name="40% - Акцент6_1_1" xfId="458"/>
    <cellStyle name="40% no 1. izcēluma" xfId="459"/>
    <cellStyle name="40% no 1. izcēluma 2" xfId="460"/>
    <cellStyle name="40% no 1. izcēluma 3" xfId="461"/>
    <cellStyle name="40% no 1. izcēluma 4" xfId="462"/>
    <cellStyle name="40% no 2. izcēluma" xfId="463"/>
    <cellStyle name="40% no 2. izcēluma 2" xfId="464"/>
    <cellStyle name="40% no 2. izcēluma 3" xfId="465"/>
    <cellStyle name="40% no 2. izcēluma 4" xfId="466"/>
    <cellStyle name="40% no 3. izcēluma" xfId="467"/>
    <cellStyle name="40% no 3. izcēluma 2" xfId="468"/>
    <cellStyle name="40% no 3. izcēluma 3" xfId="469"/>
    <cellStyle name="40% no 3. izcēluma 4" xfId="470"/>
    <cellStyle name="40% no 4. izcēluma" xfId="471"/>
    <cellStyle name="40% no 4. izcēluma 2" xfId="472"/>
    <cellStyle name="40% no 4. izcēluma 3" xfId="473"/>
    <cellStyle name="40% no 4. izcēluma 4" xfId="474"/>
    <cellStyle name="40% no 5. izcēluma" xfId="475"/>
    <cellStyle name="40% no 5. izcēluma 2" xfId="476"/>
    <cellStyle name="40% no 5. izcēluma 3" xfId="477"/>
    <cellStyle name="40% no 5. izcēluma 4" xfId="478"/>
    <cellStyle name="40% no 6. izcēluma" xfId="479"/>
    <cellStyle name="40% no 6. izcēluma 2" xfId="480"/>
    <cellStyle name="40% no 6. izcēluma 3" xfId="481"/>
    <cellStyle name="40% no 6. izcēluma 4" xfId="482"/>
    <cellStyle name="5. izcēlums" xfId="483"/>
    <cellStyle name="5. izcēlums 2" xfId="484"/>
    <cellStyle name="5. izcēlums 3" xfId="485"/>
    <cellStyle name="5. izcēlums 4" xfId="486"/>
    <cellStyle name="6. izcēlums" xfId="487"/>
    <cellStyle name="6. izcēlums 2" xfId="488"/>
    <cellStyle name="6. izcēlums 3" xfId="489"/>
    <cellStyle name="6. izcēlums 4" xfId="490"/>
    <cellStyle name="60% - Accent1" xfId="491"/>
    <cellStyle name="60% - Accent1 10" xfId="492"/>
    <cellStyle name="60% - Accent1 11" xfId="493"/>
    <cellStyle name="60% - Accent1 12" xfId="494"/>
    <cellStyle name="60% - Accent1 13" xfId="495"/>
    <cellStyle name="60% - Accent1 14" xfId="496"/>
    <cellStyle name="60% - Accent1 15" xfId="497"/>
    <cellStyle name="60% - Accent1 16" xfId="498"/>
    <cellStyle name="60% - Accent1 17" xfId="499"/>
    <cellStyle name="60% - Accent1 18" xfId="500"/>
    <cellStyle name="60% - Accent1 19" xfId="501"/>
    <cellStyle name="60% - Accent1 2" xfId="502"/>
    <cellStyle name="60% - Accent1 2 2" xfId="503"/>
    <cellStyle name="60% - Accent1 2 3" xfId="504"/>
    <cellStyle name="60% - Accent1 20" xfId="505"/>
    <cellStyle name="60% - Accent1 21" xfId="506"/>
    <cellStyle name="60% - Accent1 22" xfId="507"/>
    <cellStyle name="60% - Accent1 3" xfId="508"/>
    <cellStyle name="60% - Accent1 4" xfId="509"/>
    <cellStyle name="60% - Accent1 5" xfId="510"/>
    <cellStyle name="60% - Accent1 6" xfId="511"/>
    <cellStyle name="60% - Accent1 7" xfId="512"/>
    <cellStyle name="60% - Accent1 8" xfId="513"/>
    <cellStyle name="60% - Accent1 9" xfId="514"/>
    <cellStyle name="60% - Accent2" xfId="515"/>
    <cellStyle name="60% - Accent2 10" xfId="516"/>
    <cellStyle name="60% - Accent2 11" xfId="517"/>
    <cellStyle name="60% - Accent2 12" xfId="518"/>
    <cellStyle name="60% - Accent2 13" xfId="519"/>
    <cellStyle name="60% - Accent2 14" xfId="520"/>
    <cellStyle name="60% - Accent2 15" xfId="521"/>
    <cellStyle name="60% - Accent2 16" xfId="522"/>
    <cellStyle name="60% - Accent2 17" xfId="523"/>
    <cellStyle name="60% - Accent2 18" xfId="524"/>
    <cellStyle name="60% - Accent2 19" xfId="525"/>
    <cellStyle name="60% - Accent2 2" xfId="526"/>
    <cellStyle name="60% - Accent2 2 2" xfId="527"/>
    <cellStyle name="60% - Accent2 2 3" xfId="528"/>
    <cellStyle name="60% - Accent2 20" xfId="529"/>
    <cellStyle name="60% - Accent2 21" xfId="530"/>
    <cellStyle name="60% - Accent2 22" xfId="531"/>
    <cellStyle name="60% - Accent2 3" xfId="532"/>
    <cellStyle name="60% - Accent2 4" xfId="533"/>
    <cellStyle name="60% - Accent2 5" xfId="534"/>
    <cellStyle name="60% - Accent2 6" xfId="535"/>
    <cellStyle name="60% - Accent2 7" xfId="536"/>
    <cellStyle name="60% - Accent2 8" xfId="537"/>
    <cellStyle name="60% - Accent2 9" xfId="538"/>
    <cellStyle name="60% - Accent3" xfId="539"/>
    <cellStyle name="60% - Accent3 10" xfId="540"/>
    <cellStyle name="60% - Accent3 11" xfId="541"/>
    <cellStyle name="60% - Accent3 12" xfId="542"/>
    <cellStyle name="60% - Accent3 13" xfId="543"/>
    <cellStyle name="60% - Accent3 14" xfId="544"/>
    <cellStyle name="60% - Accent3 15" xfId="545"/>
    <cellStyle name="60% - Accent3 16" xfId="546"/>
    <cellStyle name="60% - Accent3 17" xfId="547"/>
    <cellStyle name="60% - Accent3 18" xfId="548"/>
    <cellStyle name="60% - Accent3 19" xfId="549"/>
    <cellStyle name="60% - Accent3 2" xfId="550"/>
    <cellStyle name="60% - Accent3 2 2" xfId="551"/>
    <cellStyle name="60% - Accent3 2 3" xfId="552"/>
    <cellStyle name="60% - Accent3 20" xfId="553"/>
    <cellStyle name="60% - Accent3 21" xfId="554"/>
    <cellStyle name="60% - Accent3 22" xfId="555"/>
    <cellStyle name="60% - Accent3 3" xfId="556"/>
    <cellStyle name="60% - Accent3 4" xfId="557"/>
    <cellStyle name="60% - Accent3 5" xfId="558"/>
    <cellStyle name="60% - Accent3 6" xfId="559"/>
    <cellStyle name="60% - Accent3 7" xfId="560"/>
    <cellStyle name="60% - Accent3 8" xfId="561"/>
    <cellStyle name="60% - Accent3 9" xfId="562"/>
    <cellStyle name="60% - Accent4" xfId="563"/>
    <cellStyle name="60% - Accent4 10" xfId="564"/>
    <cellStyle name="60% - Accent4 11" xfId="565"/>
    <cellStyle name="60% - Accent4 12" xfId="566"/>
    <cellStyle name="60% - Accent4 13" xfId="567"/>
    <cellStyle name="60% - Accent4 14" xfId="568"/>
    <cellStyle name="60% - Accent4 15" xfId="569"/>
    <cellStyle name="60% - Accent4 16" xfId="570"/>
    <cellStyle name="60% - Accent4 17" xfId="571"/>
    <cellStyle name="60% - Accent4 18" xfId="572"/>
    <cellStyle name="60% - Accent4 19" xfId="573"/>
    <cellStyle name="60% - Accent4 2" xfId="574"/>
    <cellStyle name="60% - Accent4 2 2" xfId="575"/>
    <cellStyle name="60% - Accent4 2 3" xfId="576"/>
    <cellStyle name="60% - Accent4 20" xfId="577"/>
    <cellStyle name="60% - Accent4 21" xfId="578"/>
    <cellStyle name="60% - Accent4 22" xfId="579"/>
    <cellStyle name="60% - Accent4 3" xfId="580"/>
    <cellStyle name="60% - Accent4 4" xfId="581"/>
    <cellStyle name="60% - Accent4 5" xfId="582"/>
    <cellStyle name="60% - Accent4 6" xfId="583"/>
    <cellStyle name="60% - Accent4 7" xfId="584"/>
    <cellStyle name="60% - Accent4 8" xfId="585"/>
    <cellStyle name="60% - Accent4 9" xfId="586"/>
    <cellStyle name="60% - Accent5" xfId="587"/>
    <cellStyle name="60% - Accent5 10" xfId="588"/>
    <cellStyle name="60% - Accent5 11" xfId="589"/>
    <cellStyle name="60% - Accent5 12" xfId="590"/>
    <cellStyle name="60% - Accent5 13" xfId="591"/>
    <cellStyle name="60% - Accent5 14" xfId="592"/>
    <cellStyle name="60% - Accent5 15" xfId="593"/>
    <cellStyle name="60% - Accent5 16" xfId="594"/>
    <cellStyle name="60% - Accent5 17" xfId="595"/>
    <cellStyle name="60% - Accent5 18" xfId="596"/>
    <cellStyle name="60% - Accent5 19" xfId="597"/>
    <cellStyle name="60% - Accent5 2" xfId="598"/>
    <cellStyle name="60% - Accent5 2 2" xfId="599"/>
    <cellStyle name="60% - Accent5 2 3" xfId="600"/>
    <cellStyle name="60% - Accent5 20" xfId="601"/>
    <cellStyle name="60% - Accent5 21" xfId="602"/>
    <cellStyle name="60% - Accent5 22" xfId="603"/>
    <cellStyle name="60% - Accent5 3" xfId="604"/>
    <cellStyle name="60% - Accent5 4" xfId="605"/>
    <cellStyle name="60% - Accent5 5" xfId="606"/>
    <cellStyle name="60% - Accent5 6" xfId="607"/>
    <cellStyle name="60% - Accent5 7" xfId="608"/>
    <cellStyle name="60% - Accent5 8" xfId="609"/>
    <cellStyle name="60% - Accent5 9" xfId="610"/>
    <cellStyle name="60% - Accent6" xfId="611"/>
    <cellStyle name="60% - Accent6 10" xfId="612"/>
    <cellStyle name="60% - Accent6 11" xfId="613"/>
    <cellStyle name="60% - Accent6 12" xfId="614"/>
    <cellStyle name="60% - Accent6 13" xfId="615"/>
    <cellStyle name="60% - Accent6 14" xfId="616"/>
    <cellStyle name="60% - Accent6 15" xfId="617"/>
    <cellStyle name="60% - Accent6 16" xfId="618"/>
    <cellStyle name="60% - Accent6 17" xfId="619"/>
    <cellStyle name="60% - Accent6 18" xfId="620"/>
    <cellStyle name="60% - Accent6 19" xfId="621"/>
    <cellStyle name="60% - Accent6 2" xfId="622"/>
    <cellStyle name="60% - Accent6 2 2" xfId="623"/>
    <cellStyle name="60% - Accent6 2 3" xfId="624"/>
    <cellStyle name="60% - Accent6 20" xfId="625"/>
    <cellStyle name="60% - Accent6 21" xfId="626"/>
    <cellStyle name="60% - Accent6 22" xfId="627"/>
    <cellStyle name="60% - Accent6 3" xfId="628"/>
    <cellStyle name="60% - Accent6 4" xfId="629"/>
    <cellStyle name="60% - Accent6 5" xfId="630"/>
    <cellStyle name="60% - Accent6 6" xfId="631"/>
    <cellStyle name="60% - Accent6 7" xfId="632"/>
    <cellStyle name="60% - Accent6 8" xfId="633"/>
    <cellStyle name="60% - Accent6 9" xfId="634"/>
    <cellStyle name="60% - Izcēlums1" xfId="635"/>
    <cellStyle name="60% - Izcēlums2" xfId="636"/>
    <cellStyle name="60% - Izcēlums3" xfId="637"/>
    <cellStyle name="60% - Izcēlums4" xfId="638"/>
    <cellStyle name="60% - Izcēlums5" xfId="639"/>
    <cellStyle name="60% - Izcēlums6" xfId="640"/>
    <cellStyle name="60% - Акцент1" xfId="641"/>
    <cellStyle name="60% — акцент1" xfId="642"/>
    <cellStyle name="60% - Акцент1 2" xfId="643"/>
    <cellStyle name="60% - Акцент1 3" xfId="644"/>
    <cellStyle name="60% - Акцент1 4" xfId="645"/>
    <cellStyle name="60% - Акцент1 5" xfId="646"/>
    <cellStyle name="60% - Акцент1 6" xfId="647"/>
    <cellStyle name="60% - Акцент1 7" xfId="648"/>
    <cellStyle name="60% - Акцент1_1_1" xfId="649"/>
    <cellStyle name="60% - Акцент2" xfId="650"/>
    <cellStyle name="60% — акцент2" xfId="651"/>
    <cellStyle name="60% - Акцент2 2" xfId="652"/>
    <cellStyle name="60% - Акцент2 3" xfId="653"/>
    <cellStyle name="60% - Акцент2 4" xfId="654"/>
    <cellStyle name="60% - Акцент2 5" xfId="655"/>
    <cellStyle name="60% - Акцент2 6" xfId="656"/>
    <cellStyle name="60% - Акцент2 7" xfId="657"/>
    <cellStyle name="60% - Акцент2_1_1" xfId="658"/>
    <cellStyle name="60% - Акцент3" xfId="659"/>
    <cellStyle name="60% — акцент3" xfId="660"/>
    <cellStyle name="60% - Акцент3 2" xfId="661"/>
    <cellStyle name="60% - Акцент3 3" xfId="662"/>
    <cellStyle name="60% - Акцент3 4" xfId="663"/>
    <cellStyle name="60% - Акцент3 5" xfId="664"/>
    <cellStyle name="60% - Акцент3 6" xfId="665"/>
    <cellStyle name="60% - Акцент3 7" xfId="666"/>
    <cellStyle name="60% - Акцент3_1_1" xfId="667"/>
    <cellStyle name="60% - Акцент4" xfId="668"/>
    <cellStyle name="60% — акцент4" xfId="669"/>
    <cellStyle name="60% - Акцент4 2" xfId="670"/>
    <cellStyle name="60% - Акцент4 3" xfId="671"/>
    <cellStyle name="60% - Акцент4 4" xfId="672"/>
    <cellStyle name="60% - Акцент4 5" xfId="673"/>
    <cellStyle name="60% - Акцент4 6" xfId="674"/>
    <cellStyle name="60% - Акцент4 7" xfId="675"/>
    <cellStyle name="60% - Акцент4_1_1" xfId="676"/>
    <cellStyle name="60% - Акцент5" xfId="677"/>
    <cellStyle name="60% — акцент5" xfId="678"/>
    <cellStyle name="60% - Акцент5_DOP" xfId="679"/>
    <cellStyle name="60% - Акцент6" xfId="680"/>
    <cellStyle name="60% — акцент6" xfId="681"/>
    <cellStyle name="60% - Акцент6 2" xfId="682"/>
    <cellStyle name="60% - Акцент6 3" xfId="683"/>
    <cellStyle name="60% - Акцент6 4" xfId="684"/>
    <cellStyle name="60% - Акцент6 5" xfId="685"/>
    <cellStyle name="60% - Акцент6 6" xfId="686"/>
    <cellStyle name="60% - Акцент6 7" xfId="687"/>
    <cellStyle name="60% - Акцент6_1_1" xfId="688"/>
    <cellStyle name="60% no 1. izcēluma" xfId="689"/>
    <cellStyle name="60% no 1. izcēluma 2" xfId="690"/>
    <cellStyle name="60% no 1. izcēluma 3" xfId="691"/>
    <cellStyle name="60% no 1. izcēluma 4" xfId="692"/>
    <cellStyle name="60% no 2. izcēluma" xfId="693"/>
    <cellStyle name="60% no 2. izcēluma 2" xfId="694"/>
    <cellStyle name="60% no 2. izcēluma 3" xfId="695"/>
    <cellStyle name="60% no 2. izcēluma 4" xfId="696"/>
    <cellStyle name="60% no 3. izcēluma" xfId="697"/>
    <cellStyle name="60% no 3. izcēluma 2" xfId="698"/>
    <cellStyle name="60% no 3. izcēluma 3" xfId="699"/>
    <cellStyle name="60% no 3. izcēluma 4" xfId="700"/>
    <cellStyle name="60% no 4. izcēluma" xfId="701"/>
    <cellStyle name="60% no 4. izcēluma 2" xfId="702"/>
    <cellStyle name="60% no 4. izcēluma 3" xfId="703"/>
    <cellStyle name="60% no 4. izcēluma 4" xfId="704"/>
    <cellStyle name="60% no 5. izcēluma" xfId="705"/>
    <cellStyle name="60% no 5. izcēluma 2" xfId="706"/>
    <cellStyle name="60% no 5. izcēluma 3" xfId="707"/>
    <cellStyle name="60% no 5. izcēluma 4" xfId="708"/>
    <cellStyle name="60% no 6. izcēluma" xfId="709"/>
    <cellStyle name="60% no 6. izcēluma 2" xfId="710"/>
    <cellStyle name="60% no 6. izcēluma 3" xfId="711"/>
    <cellStyle name="60% no 6. izcēluma 4" xfId="712"/>
    <cellStyle name="Äåķåęķūé [0]_laroux" xfId="713"/>
    <cellStyle name="Äåķåęķūé_laroux" xfId="714"/>
    <cellStyle name="Accent1" xfId="715"/>
    <cellStyle name="Accent1 10" xfId="716"/>
    <cellStyle name="Accent1 11" xfId="717"/>
    <cellStyle name="Accent1 12" xfId="718"/>
    <cellStyle name="Accent1 13" xfId="719"/>
    <cellStyle name="Accent1 14" xfId="720"/>
    <cellStyle name="Accent1 15" xfId="721"/>
    <cellStyle name="Accent1 16" xfId="722"/>
    <cellStyle name="Accent1 17" xfId="723"/>
    <cellStyle name="Accent1 18" xfId="724"/>
    <cellStyle name="Accent1 19" xfId="725"/>
    <cellStyle name="Accent1 2" xfId="726"/>
    <cellStyle name="Accent1 2 2" xfId="727"/>
    <cellStyle name="Accent1 2 3" xfId="728"/>
    <cellStyle name="Accent1 20" xfId="729"/>
    <cellStyle name="Accent1 21" xfId="730"/>
    <cellStyle name="Accent1 22" xfId="731"/>
    <cellStyle name="Accent1 3" xfId="732"/>
    <cellStyle name="Accent1 4" xfId="733"/>
    <cellStyle name="Accent1 5" xfId="734"/>
    <cellStyle name="Accent1 6" xfId="735"/>
    <cellStyle name="Accent1 7" xfId="736"/>
    <cellStyle name="Accent1 8" xfId="737"/>
    <cellStyle name="Accent1 9" xfId="738"/>
    <cellStyle name="Accent2" xfId="739"/>
    <cellStyle name="Accent2 10" xfId="740"/>
    <cellStyle name="Accent2 11" xfId="741"/>
    <cellStyle name="Accent2 12" xfId="742"/>
    <cellStyle name="Accent2 13" xfId="743"/>
    <cellStyle name="Accent2 14" xfId="744"/>
    <cellStyle name="Accent2 15" xfId="745"/>
    <cellStyle name="Accent2 16" xfId="746"/>
    <cellStyle name="Accent2 17" xfId="747"/>
    <cellStyle name="Accent2 18" xfId="748"/>
    <cellStyle name="Accent2 19" xfId="749"/>
    <cellStyle name="Accent2 2" xfId="750"/>
    <cellStyle name="Accent2 2 2" xfId="751"/>
    <cellStyle name="Accent2 2 3" xfId="752"/>
    <cellStyle name="Accent2 20" xfId="753"/>
    <cellStyle name="Accent2 21" xfId="754"/>
    <cellStyle name="Accent2 22" xfId="755"/>
    <cellStyle name="Accent2 3" xfId="756"/>
    <cellStyle name="Accent2 4" xfId="757"/>
    <cellStyle name="Accent2 5" xfId="758"/>
    <cellStyle name="Accent2 6" xfId="759"/>
    <cellStyle name="Accent2 7" xfId="760"/>
    <cellStyle name="Accent2 8" xfId="761"/>
    <cellStyle name="Accent2 9" xfId="762"/>
    <cellStyle name="Accent3" xfId="763"/>
    <cellStyle name="Accent3 10" xfId="764"/>
    <cellStyle name="Accent3 11" xfId="765"/>
    <cellStyle name="Accent3 12" xfId="766"/>
    <cellStyle name="Accent3 13" xfId="767"/>
    <cellStyle name="Accent3 14" xfId="768"/>
    <cellStyle name="Accent3 15" xfId="769"/>
    <cellStyle name="Accent3 16" xfId="770"/>
    <cellStyle name="Accent3 17" xfId="771"/>
    <cellStyle name="Accent3 18" xfId="772"/>
    <cellStyle name="Accent3 19" xfId="773"/>
    <cellStyle name="Accent3 2" xfId="774"/>
    <cellStyle name="Accent3 2 2" xfId="775"/>
    <cellStyle name="Accent3 2 3" xfId="776"/>
    <cellStyle name="Accent3 20" xfId="777"/>
    <cellStyle name="Accent3 21" xfId="778"/>
    <cellStyle name="Accent3 22" xfId="779"/>
    <cellStyle name="Accent3 3" xfId="780"/>
    <cellStyle name="Accent3 4" xfId="781"/>
    <cellStyle name="Accent3 5" xfId="782"/>
    <cellStyle name="Accent3 6" xfId="783"/>
    <cellStyle name="Accent3 7" xfId="784"/>
    <cellStyle name="Accent3 8" xfId="785"/>
    <cellStyle name="Accent3 9" xfId="786"/>
    <cellStyle name="Accent4" xfId="787"/>
    <cellStyle name="Accent4 10" xfId="788"/>
    <cellStyle name="Accent4 11" xfId="789"/>
    <cellStyle name="Accent4 12" xfId="790"/>
    <cellStyle name="Accent4 13" xfId="791"/>
    <cellStyle name="Accent4 14" xfId="792"/>
    <cellStyle name="Accent4 15" xfId="793"/>
    <cellStyle name="Accent4 16" xfId="794"/>
    <cellStyle name="Accent4 17" xfId="795"/>
    <cellStyle name="Accent4 18" xfId="796"/>
    <cellStyle name="Accent4 19" xfId="797"/>
    <cellStyle name="Accent4 2" xfId="798"/>
    <cellStyle name="Accent4 2 2" xfId="799"/>
    <cellStyle name="Accent4 2 3" xfId="800"/>
    <cellStyle name="Accent4 20" xfId="801"/>
    <cellStyle name="Accent4 21" xfId="802"/>
    <cellStyle name="Accent4 22" xfId="803"/>
    <cellStyle name="Accent4 3" xfId="804"/>
    <cellStyle name="Accent4 4" xfId="805"/>
    <cellStyle name="Accent4 5" xfId="806"/>
    <cellStyle name="Accent4 6" xfId="807"/>
    <cellStyle name="Accent4 7" xfId="808"/>
    <cellStyle name="Accent4 8" xfId="809"/>
    <cellStyle name="Accent4 9" xfId="810"/>
    <cellStyle name="Accent5" xfId="811"/>
    <cellStyle name="Accent5 10" xfId="812"/>
    <cellStyle name="Accent5 11" xfId="813"/>
    <cellStyle name="Accent5 12" xfId="814"/>
    <cellStyle name="Accent5 13" xfId="815"/>
    <cellStyle name="Accent5 14" xfId="816"/>
    <cellStyle name="Accent5 15" xfId="817"/>
    <cellStyle name="Accent5 16" xfId="818"/>
    <cellStyle name="Accent5 17" xfId="819"/>
    <cellStyle name="Accent5 18" xfId="820"/>
    <cellStyle name="Accent5 19" xfId="821"/>
    <cellStyle name="Accent5 2" xfId="822"/>
    <cellStyle name="Accent5 2 2" xfId="823"/>
    <cellStyle name="Accent5 2 3" xfId="824"/>
    <cellStyle name="Accent5 20" xfId="825"/>
    <cellStyle name="Accent5 21" xfId="826"/>
    <cellStyle name="Accent5 22" xfId="827"/>
    <cellStyle name="Accent5 3" xfId="828"/>
    <cellStyle name="Accent5 4" xfId="829"/>
    <cellStyle name="Accent5 5" xfId="830"/>
    <cellStyle name="Accent5 6" xfId="831"/>
    <cellStyle name="Accent5 7" xfId="832"/>
    <cellStyle name="Accent5 8" xfId="833"/>
    <cellStyle name="Accent5 9" xfId="834"/>
    <cellStyle name="Accent6" xfId="835"/>
    <cellStyle name="Accent6 10" xfId="836"/>
    <cellStyle name="Accent6 11" xfId="837"/>
    <cellStyle name="Accent6 12" xfId="838"/>
    <cellStyle name="Accent6 13" xfId="839"/>
    <cellStyle name="Accent6 14" xfId="840"/>
    <cellStyle name="Accent6 15" xfId="841"/>
    <cellStyle name="Accent6 16" xfId="842"/>
    <cellStyle name="Accent6 17" xfId="843"/>
    <cellStyle name="Accent6 18" xfId="844"/>
    <cellStyle name="Accent6 19" xfId="845"/>
    <cellStyle name="Accent6 2" xfId="846"/>
    <cellStyle name="Accent6 2 2" xfId="847"/>
    <cellStyle name="Accent6 2 3" xfId="848"/>
    <cellStyle name="Accent6 20" xfId="849"/>
    <cellStyle name="Accent6 21" xfId="850"/>
    <cellStyle name="Accent6 22" xfId="851"/>
    <cellStyle name="Accent6 3" xfId="852"/>
    <cellStyle name="Accent6 4" xfId="853"/>
    <cellStyle name="Accent6 5" xfId="854"/>
    <cellStyle name="Accent6 6" xfId="855"/>
    <cellStyle name="Accent6 7" xfId="856"/>
    <cellStyle name="Accent6 8" xfId="857"/>
    <cellStyle name="Accent6 9" xfId="858"/>
    <cellStyle name="Aprēķināšana" xfId="859"/>
    <cellStyle name="Aprēķināšana 2" xfId="860"/>
    <cellStyle name="Aprēķināšana 3" xfId="861"/>
    <cellStyle name="Aprēķināšana 4" xfId="862"/>
    <cellStyle name="Bad" xfId="863"/>
    <cellStyle name="Bad 10" xfId="864"/>
    <cellStyle name="Bad 11" xfId="865"/>
    <cellStyle name="Bad 12" xfId="866"/>
    <cellStyle name="Bad 13" xfId="867"/>
    <cellStyle name="Bad 14" xfId="868"/>
    <cellStyle name="Bad 15" xfId="869"/>
    <cellStyle name="Bad 16" xfId="870"/>
    <cellStyle name="Bad 17" xfId="871"/>
    <cellStyle name="Bad 18" xfId="872"/>
    <cellStyle name="Bad 19" xfId="873"/>
    <cellStyle name="Bad 2" xfId="874"/>
    <cellStyle name="Bad 2 2" xfId="875"/>
    <cellStyle name="Bad 2 3" xfId="876"/>
    <cellStyle name="Bad 20" xfId="877"/>
    <cellStyle name="Bad 21" xfId="878"/>
    <cellStyle name="Bad 22" xfId="879"/>
    <cellStyle name="Bad 3" xfId="880"/>
    <cellStyle name="Bad 4" xfId="881"/>
    <cellStyle name="Bad 5" xfId="882"/>
    <cellStyle name="Bad 6" xfId="883"/>
    <cellStyle name="Bad 7" xfId="884"/>
    <cellStyle name="Bad 8" xfId="885"/>
    <cellStyle name="Bad 9" xfId="886"/>
    <cellStyle name="Brīdinājuma teksts" xfId="887"/>
    <cellStyle name="Brīdinājuma teksts 2" xfId="888"/>
    <cellStyle name="Brīdinājuma teksts 3" xfId="889"/>
    <cellStyle name="Brīdinājuma teksts 4" xfId="890"/>
    <cellStyle name="Calculation" xfId="891"/>
    <cellStyle name="Calculation 10" xfId="892"/>
    <cellStyle name="Calculation 11" xfId="893"/>
    <cellStyle name="Calculation 12" xfId="894"/>
    <cellStyle name="Calculation 13" xfId="895"/>
    <cellStyle name="Calculation 14" xfId="896"/>
    <cellStyle name="Calculation 15" xfId="897"/>
    <cellStyle name="Calculation 16" xfId="898"/>
    <cellStyle name="Calculation 17" xfId="899"/>
    <cellStyle name="Calculation 18" xfId="900"/>
    <cellStyle name="Calculation 19" xfId="901"/>
    <cellStyle name="Calculation 2" xfId="902"/>
    <cellStyle name="Calculation 2 2" xfId="903"/>
    <cellStyle name="Calculation 2 3" xfId="904"/>
    <cellStyle name="Calculation 2_SAT" xfId="905"/>
    <cellStyle name="Calculation 20" xfId="906"/>
    <cellStyle name="Calculation 21" xfId="907"/>
    <cellStyle name="Calculation 22" xfId="908"/>
    <cellStyle name="Calculation 3" xfId="909"/>
    <cellStyle name="Calculation 4" xfId="910"/>
    <cellStyle name="Calculation 5" xfId="911"/>
    <cellStyle name="Calculation 6" xfId="912"/>
    <cellStyle name="Calculation 7" xfId="913"/>
    <cellStyle name="Calculation 8" xfId="914"/>
    <cellStyle name="Calculation 9" xfId="915"/>
    <cellStyle name="Check Cell" xfId="916"/>
    <cellStyle name="Check Cell 10" xfId="917"/>
    <cellStyle name="Check Cell 11" xfId="918"/>
    <cellStyle name="Check Cell 12" xfId="919"/>
    <cellStyle name="Check Cell 13" xfId="920"/>
    <cellStyle name="Check Cell 14" xfId="921"/>
    <cellStyle name="Check Cell 15" xfId="922"/>
    <cellStyle name="Check Cell 16" xfId="923"/>
    <cellStyle name="Check Cell 17" xfId="924"/>
    <cellStyle name="Check Cell 18" xfId="925"/>
    <cellStyle name="Check Cell 19" xfId="926"/>
    <cellStyle name="Check Cell 2" xfId="927"/>
    <cellStyle name="Check Cell 2 2" xfId="928"/>
    <cellStyle name="Check Cell 2 3" xfId="929"/>
    <cellStyle name="Check Cell 2_SAT" xfId="930"/>
    <cellStyle name="Check Cell 20" xfId="931"/>
    <cellStyle name="Check Cell 21" xfId="932"/>
    <cellStyle name="Check Cell 22" xfId="933"/>
    <cellStyle name="Check Cell 3" xfId="934"/>
    <cellStyle name="Check Cell 4" xfId="935"/>
    <cellStyle name="Check Cell 5" xfId="936"/>
    <cellStyle name="Check Cell 6" xfId="937"/>
    <cellStyle name="Check Cell 7" xfId="938"/>
    <cellStyle name="Check Cell 8" xfId="939"/>
    <cellStyle name="Check Cell 9" xfId="940"/>
    <cellStyle name="Comma" xfId="941"/>
    <cellStyle name="Comma [0]" xfId="942"/>
    <cellStyle name="Comma 10" xfId="943"/>
    <cellStyle name="Comma 11" xfId="944"/>
    <cellStyle name="Comma 12" xfId="945"/>
    <cellStyle name="Comma 13" xfId="946"/>
    <cellStyle name="Comma 14" xfId="947"/>
    <cellStyle name="Comma 15" xfId="948"/>
    <cellStyle name="Comma 16" xfId="949"/>
    <cellStyle name="Comma 17" xfId="950"/>
    <cellStyle name="Comma 18" xfId="951"/>
    <cellStyle name="Comma 19" xfId="952"/>
    <cellStyle name="Comma 2" xfId="953"/>
    <cellStyle name="Comma 2 10" xfId="954"/>
    <cellStyle name="Comma 2 11" xfId="955"/>
    <cellStyle name="Comma 2 12" xfId="956"/>
    <cellStyle name="Comma 2 13" xfId="957"/>
    <cellStyle name="Comma 2 14" xfId="958"/>
    <cellStyle name="Comma 2 15" xfId="959"/>
    <cellStyle name="Comma 2 16" xfId="960"/>
    <cellStyle name="Comma 2 17" xfId="961"/>
    <cellStyle name="Comma 2 17 10" xfId="962"/>
    <cellStyle name="Comma 2 17 11" xfId="963"/>
    <cellStyle name="Comma 2 17 12" xfId="964"/>
    <cellStyle name="Comma 2 17 13" xfId="965"/>
    <cellStyle name="Comma 2 17 14" xfId="966"/>
    <cellStyle name="Comma 2 17 15" xfId="967"/>
    <cellStyle name="Comma 2 17 16" xfId="968"/>
    <cellStyle name="Comma 2 17 17" xfId="969"/>
    <cellStyle name="Comma 2 17 18" xfId="970"/>
    <cellStyle name="Comma 2 17 19" xfId="971"/>
    <cellStyle name="Comma 2 17 2" xfId="972"/>
    <cellStyle name="Comma 2 17 20" xfId="973"/>
    <cellStyle name="Comma 2 17 21" xfId="974"/>
    <cellStyle name="Comma 2 17 22" xfId="975"/>
    <cellStyle name="Comma 2 17 23" xfId="976"/>
    <cellStyle name="Comma 2 17 23 2" xfId="977"/>
    <cellStyle name="Comma 2 17 3" xfId="978"/>
    <cellStyle name="Comma 2 17 4" xfId="979"/>
    <cellStyle name="Comma 2 17 5" xfId="980"/>
    <cellStyle name="Comma 2 17 6" xfId="981"/>
    <cellStyle name="Comma 2 17 7" xfId="982"/>
    <cellStyle name="Comma 2 17 8" xfId="983"/>
    <cellStyle name="Comma 2 17 9" xfId="984"/>
    <cellStyle name="Comma 2 18" xfId="985"/>
    <cellStyle name="Comma 2 18 10" xfId="986"/>
    <cellStyle name="Comma 2 18 11" xfId="987"/>
    <cellStyle name="Comma 2 18 12" xfId="988"/>
    <cellStyle name="Comma 2 18 13" xfId="989"/>
    <cellStyle name="Comma 2 18 14" xfId="990"/>
    <cellStyle name="Comma 2 18 15" xfId="991"/>
    <cellStyle name="Comma 2 18 16" xfId="992"/>
    <cellStyle name="Comma 2 18 17" xfId="993"/>
    <cellStyle name="Comma 2 18 18" xfId="994"/>
    <cellStyle name="Comma 2 18 19" xfId="995"/>
    <cellStyle name="Comma 2 18 2" xfId="996"/>
    <cellStyle name="Comma 2 18 20" xfId="997"/>
    <cellStyle name="Comma 2 18 21" xfId="998"/>
    <cellStyle name="Comma 2 18 22" xfId="999"/>
    <cellStyle name="Comma 2 18 23" xfId="1000"/>
    <cellStyle name="Comma 2 18 23 2" xfId="1001"/>
    <cellStyle name="Comma 2 18 3" xfId="1002"/>
    <cellStyle name="Comma 2 18 4" xfId="1003"/>
    <cellStyle name="Comma 2 18 5" xfId="1004"/>
    <cellStyle name="Comma 2 18 6" xfId="1005"/>
    <cellStyle name="Comma 2 18 7" xfId="1006"/>
    <cellStyle name="Comma 2 18 8" xfId="1007"/>
    <cellStyle name="Comma 2 18 9" xfId="1008"/>
    <cellStyle name="Comma 2 19" xfId="1009"/>
    <cellStyle name="Comma 2 2" xfId="1010"/>
    <cellStyle name="Comma 2 2 2" xfId="1011"/>
    <cellStyle name="Comma 2 2_1_1" xfId="1012"/>
    <cellStyle name="Comma 2 20" xfId="1013"/>
    <cellStyle name="Comma 2 21" xfId="1014"/>
    <cellStyle name="Comma 2 22" xfId="1015"/>
    <cellStyle name="Comma 2 23" xfId="1016"/>
    <cellStyle name="Comma 2 24" xfId="1017"/>
    <cellStyle name="Comma 2 25" xfId="1018"/>
    <cellStyle name="Comma 2 26" xfId="1019"/>
    <cellStyle name="Comma 2 27" xfId="1020"/>
    <cellStyle name="Comma 2 28" xfId="1021"/>
    <cellStyle name="Comma 2 29" xfId="1022"/>
    <cellStyle name="Comma 2 3" xfId="1023"/>
    <cellStyle name="Comma 2 3 2" xfId="1024"/>
    <cellStyle name="Comma 2 3 2 2" xfId="1025"/>
    <cellStyle name="Comma 2 3 2_1_3" xfId="1026"/>
    <cellStyle name="Comma 2 3_2_2" xfId="1027"/>
    <cellStyle name="Comma 2 30" xfId="1028"/>
    <cellStyle name="Comma 2 31" xfId="1029"/>
    <cellStyle name="Comma 2 32" xfId="1030"/>
    <cellStyle name="Comma 2 33" xfId="1031"/>
    <cellStyle name="Comma 2 34" xfId="1032"/>
    <cellStyle name="Comma 2 35" xfId="1033"/>
    <cellStyle name="Comma 2 36" xfId="1034"/>
    <cellStyle name="Comma 2 37" xfId="1035"/>
    <cellStyle name="Comma 2 38" xfId="1036"/>
    <cellStyle name="Comma 2 39" xfId="1037"/>
    <cellStyle name="Comma 2 4" xfId="1038"/>
    <cellStyle name="Comma 2 40" xfId="1039"/>
    <cellStyle name="Comma 2 41" xfId="1040"/>
    <cellStyle name="Comma 2 42" xfId="1041"/>
    <cellStyle name="Comma 2 43" xfId="1042"/>
    <cellStyle name="Comma 2 44" xfId="1043"/>
    <cellStyle name="Comma 2 45" xfId="1044"/>
    <cellStyle name="Comma 2 5" xfId="1045"/>
    <cellStyle name="Comma 2 6" xfId="1046"/>
    <cellStyle name="Comma 2 7" xfId="1047"/>
    <cellStyle name="Comma 2 8" xfId="1048"/>
    <cellStyle name="Comma 2 9" xfId="1049"/>
    <cellStyle name="Comma 2_1_1" xfId="1050"/>
    <cellStyle name="Comma 20" xfId="1051"/>
    <cellStyle name="Comma 21" xfId="1052"/>
    <cellStyle name="Comma 22" xfId="1053"/>
    <cellStyle name="Comma 23" xfId="1054"/>
    <cellStyle name="Comma 24" xfId="1055"/>
    <cellStyle name="Comma 25" xfId="1056"/>
    <cellStyle name="Comma 26" xfId="1057"/>
    <cellStyle name="Comma 3" xfId="1058"/>
    <cellStyle name="Comma 3 2" xfId="1059"/>
    <cellStyle name="Comma 3 4" xfId="1060"/>
    <cellStyle name="Comma 3_1_1" xfId="1061"/>
    <cellStyle name="Comma 4" xfId="1062"/>
    <cellStyle name="Comma 4 2" xfId="1063"/>
    <cellStyle name="Comma 4_2_2" xfId="1064"/>
    <cellStyle name="Comma 5" xfId="1065"/>
    <cellStyle name="Comma 6" xfId="1066"/>
    <cellStyle name="Comma 7" xfId="1067"/>
    <cellStyle name="Comma 8" xfId="1068"/>
    <cellStyle name="Comma 9" xfId="1069"/>
    <cellStyle name="Currency" xfId="1070"/>
    <cellStyle name="Currency [0]" xfId="1071"/>
    <cellStyle name="Currency 2" xfId="1072"/>
    <cellStyle name="Currency 2 2" xfId="1073"/>
    <cellStyle name="Currency 2 3" xfId="1074"/>
    <cellStyle name="Currency 2_1_1" xfId="1075"/>
    <cellStyle name="Currency 3" xfId="1076"/>
    <cellStyle name="Currency 4" xfId="1077"/>
    <cellStyle name="Currency 5" xfId="1078"/>
    <cellStyle name="Currency 5 2" xfId="1079"/>
    <cellStyle name="Currency 6" xfId="1080"/>
    <cellStyle name="Currency 7" xfId="1081"/>
    <cellStyle name="Currency 8" xfId="1082"/>
    <cellStyle name="d" xfId="1083"/>
    <cellStyle name="d_Fasad_Merks_objomi" xfId="1084"/>
    <cellStyle name="Date" xfId="1085"/>
    <cellStyle name="Dezimal [0]_Compiling Utility Macros" xfId="1086"/>
    <cellStyle name="Dezimal_Compiling Utility Macros" xfId="1087"/>
    <cellStyle name="Divider" xfId="1088"/>
    <cellStyle name="Excel Built-in Normal" xfId="1089"/>
    <cellStyle name="Excel Built-in Normal 1" xfId="1090"/>
    <cellStyle name="Excel Built-in Normal 2" xfId="1091"/>
    <cellStyle name="Excel Built-in Normal 3" xfId="1092"/>
    <cellStyle name="Excel Built-in Normal_DOP" xfId="1093"/>
    <cellStyle name="Explanatory Text" xfId="1094"/>
    <cellStyle name="Explanatory Text 10" xfId="1095"/>
    <cellStyle name="Explanatory Text 11" xfId="1096"/>
    <cellStyle name="Explanatory Text 12" xfId="1097"/>
    <cellStyle name="Explanatory Text 13" xfId="1098"/>
    <cellStyle name="Explanatory Text 14" xfId="1099"/>
    <cellStyle name="Explanatory Text 15" xfId="1100"/>
    <cellStyle name="Explanatory Text 16" xfId="1101"/>
    <cellStyle name="Explanatory Text 17" xfId="1102"/>
    <cellStyle name="Explanatory Text 18" xfId="1103"/>
    <cellStyle name="Explanatory Text 19" xfId="1104"/>
    <cellStyle name="Explanatory Text 2" xfId="1105"/>
    <cellStyle name="Explanatory Text 2 2" xfId="1106"/>
    <cellStyle name="Explanatory Text 2 3" xfId="1107"/>
    <cellStyle name="Explanatory Text 20" xfId="1108"/>
    <cellStyle name="Explanatory Text 21" xfId="1109"/>
    <cellStyle name="Explanatory Text 22" xfId="1110"/>
    <cellStyle name="Explanatory Text 3" xfId="1111"/>
    <cellStyle name="Explanatory Text 4" xfId="1112"/>
    <cellStyle name="Explanatory Text 5" xfId="1113"/>
    <cellStyle name="Explanatory Text 6" xfId="1114"/>
    <cellStyle name="Explanatory Text 7" xfId="1115"/>
    <cellStyle name="Explanatory Text 8" xfId="1116"/>
    <cellStyle name="Explanatory Text 9" xfId="1117"/>
    <cellStyle name="Fixed" xfId="1118"/>
    <cellStyle name="Followed Hyperlink" xfId="1119"/>
    <cellStyle name="Good" xfId="1120"/>
    <cellStyle name="Good 10" xfId="1121"/>
    <cellStyle name="Good 11" xfId="1122"/>
    <cellStyle name="Good 12" xfId="1123"/>
    <cellStyle name="Good 13" xfId="1124"/>
    <cellStyle name="Good 14" xfId="1125"/>
    <cellStyle name="Good 15" xfId="1126"/>
    <cellStyle name="Good 16" xfId="1127"/>
    <cellStyle name="Good 17" xfId="1128"/>
    <cellStyle name="Good 18" xfId="1129"/>
    <cellStyle name="Good 19" xfId="1130"/>
    <cellStyle name="Good 2" xfId="1131"/>
    <cellStyle name="Good 2 2" xfId="1132"/>
    <cellStyle name="Good 2 3" xfId="1133"/>
    <cellStyle name="Good 20" xfId="1134"/>
    <cellStyle name="Good 21" xfId="1135"/>
    <cellStyle name="Good 22" xfId="1136"/>
    <cellStyle name="Good 3" xfId="1137"/>
    <cellStyle name="Good 4" xfId="1138"/>
    <cellStyle name="Good 5" xfId="1139"/>
    <cellStyle name="Good 6" xfId="1140"/>
    <cellStyle name="Good 7" xfId="1141"/>
    <cellStyle name="Good 8" xfId="1142"/>
    <cellStyle name="Good 9" xfId="1143"/>
    <cellStyle name="Headinf 2" xfId="1144"/>
    <cellStyle name="Heading" xfId="1145"/>
    <cellStyle name="Heading 1" xfId="1146"/>
    <cellStyle name="Heading 1 10" xfId="1147"/>
    <cellStyle name="Heading 1 11" xfId="1148"/>
    <cellStyle name="Heading 1 12" xfId="1149"/>
    <cellStyle name="Heading 1 13" xfId="1150"/>
    <cellStyle name="Heading 1 14" xfId="1151"/>
    <cellStyle name="Heading 1 15" xfId="1152"/>
    <cellStyle name="Heading 1 16" xfId="1153"/>
    <cellStyle name="Heading 1 17" xfId="1154"/>
    <cellStyle name="Heading 1 18" xfId="1155"/>
    <cellStyle name="Heading 1 19" xfId="1156"/>
    <cellStyle name="Heading 1 2" xfId="1157"/>
    <cellStyle name="Heading 1 2 2" xfId="1158"/>
    <cellStyle name="Heading 1 2 3" xfId="1159"/>
    <cellStyle name="Heading 1 2_2_2" xfId="1160"/>
    <cellStyle name="Heading 1 20" xfId="1161"/>
    <cellStyle name="Heading 1 21" xfId="1162"/>
    <cellStyle name="Heading 1 22" xfId="1163"/>
    <cellStyle name="Heading 1 3" xfId="1164"/>
    <cellStyle name="Heading 1 4" xfId="1165"/>
    <cellStyle name="Heading 1 5" xfId="1166"/>
    <cellStyle name="Heading 1 6" xfId="1167"/>
    <cellStyle name="Heading 1 7" xfId="1168"/>
    <cellStyle name="Heading 1 8" xfId="1169"/>
    <cellStyle name="Heading 1 9" xfId="1170"/>
    <cellStyle name="Heading 2" xfId="1171"/>
    <cellStyle name="Heading 2 10" xfId="1172"/>
    <cellStyle name="Heading 2 11" xfId="1173"/>
    <cellStyle name="Heading 2 12" xfId="1174"/>
    <cellStyle name="Heading 2 13" xfId="1175"/>
    <cellStyle name="Heading 2 14" xfId="1176"/>
    <cellStyle name="Heading 2 15" xfId="1177"/>
    <cellStyle name="Heading 2 16" xfId="1178"/>
    <cellStyle name="Heading 2 17" xfId="1179"/>
    <cellStyle name="Heading 2 18" xfId="1180"/>
    <cellStyle name="Heading 2 19" xfId="1181"/>
    <cellStyle name="Heading 2 2" xfId="1182"/>
    <cellStyle name="Heading 2 2 2" xfId="1183"/>
    <cellStyle name="Heading 2 2 3" xfId="1184"/>
    <cellStyle name="Heading 2 2_KSS_1" xfId="1185"/>
    <cellStyle name="Heading 2 20" xfId="1186"/>
    <cellStyle name="Heading 2 21" xfId="1187"/>
    <cellStyle name="Heading 2 22" xfId="1188"/>
    <cellStyle name="Heading 2 23" xfId="1189"/>
    <cellStyle name="Heading 2 24" xfId="1190"/>
    <cellStyle name="Heading 2 25" xfId="1191"/>
    <cellStyle name="Heading 2 26" xfId="1192"/>
    <cellStyle name="Heading 2 27" xfId="1193"/>
    <cellStyle name="Heading 2 28" xfId="1194"/>
    <cellStyle name="Heading 2 3" xfId="1195"/>
    <cellStyle name="Heading 2 4" xfId="1196"/>
    <cellStyle name="Heading 2 5" xfId="1197"/>
    <cellStyle name="Heading 2 6" xfId="1198"/>
    <cellStyle name="Heading 2 7" xfId="1199"/>
    <cellStyle name="Heading 2 8" xfId="1200"/>
    <cellStyle name="Heading 2 9" xfId="1201"/>
    <cellStyle name="Heading 3" xfId="1202"/>
    <cellStyle name="Heading 3 10" xfId="1203"/>
    <cellStyle name="Heading 3 11" xfId="1204"/>
    <cellStyle name="Heading 3 12" xfId="1205"/>
    <cellStyle name="Heading 3 13" xfId="1206"/>
    <cellStyle name="Heading 3 14" xfId="1207"/>
    <cellStyle name="Heading 3 15" xfId="1208"/>
    <cellStyle name="Heading 3 16" xfId="1209"/>
    <cellStyle name="Heading 3 17" xfId="1210"/>
    <cellStyle name="Heading 3 18" xfId="1211"/>
    <cellStyle name="Heading 3 19" xfId="1212"/>
    <cellStyle name="Heading 3 2" xfId="1213"/>
    <cellStyle name="Heading 3 2 2" xfId="1214"/>
    <cellStyle name="Heading 3 2 3" xfId="1215"/>
    <cellStyle name="Heading 3 2_SAT" xfId="1216"/>
    <cellStyle name="Heading 3 20" xfId="1217"/>
    <cellStyle name="Heading 3 21" xfId="1218"/>
    <cellStyle name="Heading 3 22" xfId="1219"/>
    <cellStyle name="Heading 3 3" xfId="1220"/>
    <cellStyle name="Heading 3 4" xfId="1221"/>
    <cellStyle name="Heading 3 5" xfId="1222"/>
    <cellStyle name="Heading 3 6" xfId="1223"/>
    <cellStyle name="Heading 3 7" xfId="1224"/>
    <cellStyle name="Heading 3 8" xfId="1225"/>
    <cellStyle name="Heading 3 9" xfId="1226"/>
    <cellStyle name="Heading 4" xfId="1227"/>
    <cellStyle name="Heading 4 10" xfId="1228"/>
    <cellStyle name="Heading 4 11" xfId="1229"/>
    <cellStyle name="Heading 4 12" xfId="1230"/>
    <cellStyle name="Heading 4 13" xfId="1231"/>
    <cellStyle name="Heading 4 14" xfId="1232"/>
    <cellStyle name="Heading 4 15" xfId="1233"/>
    <cellStyle name="Heading 4 16" xfId="1234"/>
    <cellStyle name="Heading 4 17" xfId="1235"/>
    <cellStyle name="Heading 4 18" xfId="1236"/>
    <cellStyle name="Heading 4 19" xfId="1237"/>
    <cellStyle name="Heading 4 2" xfId="1238"/>
    <cellStyle name="Heading 4 2 2" xfId="1239"/>
    <cellStyle name="Heading 4 2 3" xfId="1240"/>
    <cellStyle name="Heading 4 20" xfId="1241"/>
    <cellStyle name="Heading 4 21" xfId="1242"/>
    <cellStyle name="Heading 4 22" xfId="1243"/>
    <cellStyle name="Heading 4 3" xfId="1244"/>
    <cellStyle name="Heading 4 4" xfId="1245"/>
    <cellStyle name="Heading 4 5" xfId="1246"/>
    <cellStyle name="Heading 4 6" xfId="1247"/>
    <cellStyle name="Heading 4 7" xfId="1248"/>
    <cellStyle name="Heading 4 8" xfId="1249"/>
    <cellStyle name="Heading 4 9" xfId="1250"/>
    <cellStyle name="Heading1" xfId="1251"/>
    <cellStyle name="Heading1 1" xfId="1252"/>
    <cellStyle name="Heading1_2_2" xfId="1253"/>
    <cellStyle name="Heading2" xfId="1254"/>
    <cellStyle name="Headline I" xfId="1255"/>
    <cellStyle name="Headline IH" xfId="1256"/>
    <cellStyle name="Headline II" xfId="1257"/>
    <cellStyle name="Headline III" xfId="1258"/>
    <cellStyle name="Hyperlink" xfId="1259"/>
    <cellStyle name="Hyperlink 2" xfId="1260"/>
    <cellStyle name="Hyperlink 2 2" xfId="1261"/>
    <cellStyle name="Hyperlink 2 3" xfId="1262"/>
    <cellStyle name="Hyperlink 2 4" xfId="1263"/>
    <cellStyle name="Ievade" xfId="1264"/>
    <cellStyle name="Ievade 2" xfId="1265"/>
    <cellStyle name="Ievade 3" xfId="1266"/>
    <cellStyle name="Ievade 4" xfId="1267"/>
    <cellStyle name="Īįū÷ķūé_laroux" xfId="1268"/>
    <cellStyle name="Input" xfId="1269"/>
    <cellStyle name="Input 10" xfId="1270"/>
    <cellStyle name="Input 11" xfId="1271"/>
    <cellStyle name="Input 12" xfId="1272"/>
    <cellStyle name="Input 13" xfId="1273"/>
    <cellStyle name="Input 14" xfId="1274"/>
    <cellStyle name="Input 15" xfId="1275"/>
    <cellStyle name="Input 16" xfId="1276"/>
    <cellStyle name="Input 17" xfId="1277"/>
    <cellStyle name="Input 18" xfId="1278"/>
    <cellStyle name="Input 19" xfId="1279"/>
    <cellStyle name="Input 2" xfId="1280"/>
    <cellStyle name="Input 2 2" xfId="1281"/>
    <cellStyle name="Input 2 3" xfId="1282"/>
    <cellStyle name="Input 2_SAT" xfId="1283"/>
    <cellStyle name="Input 20" xfId="1284"/>
    <cellStyle name="Input 21" xfId="1285"/>
    <cellStyle name="Input 22" xfId="1286"/>
    <cellStyle name="Input 3" xfId="1287"/>
    <cellStyle name="Input 4" xfId="1288"/>
    <cellStyle name="Input 5" xfId="1289"/>
    <cellStyle name="Input 6" xfId="1290"/>
    <cellStyle name="Input 7" xfId="1291"/>
    <cellStyle name="Input 8" xfId="1292"/>
    <cellStyle name="Input 9" xfId="1293"/>
    <cellStyle name="Izcēlums1" xfId="1294"/>
    <cellStyle name="Izcēlums2" xfId="1295"/>
    <cellStyle name="Izcēlums3" xfId="1296"/>
    <cellStyle name="Izcēlums4" xfId="1297"/>
    <cellStyle name="Izcēlums5" xfId="1298"/>
    <cellStyle name="Izcēlums6" xfId="1299"/>
    <cellStyle name="Izvade" xfId="1300"/>
    <cellStyle name="Izvade 2" xfId="1301"/>
    <cellStyle name="Izvade 3" xfId="1302"/>
    <cellStyle name="Izvade 4" xfId="1303"/>
    <cellStyle name="Kopsumma" xfId="1304"/>
    <cellStyle name="Kopsumma 2" xfId="1305"/>
    <cellStyle name="Kopsumma 3" xfId="1306"/>
    <cellStyle name="Kopsumma 4" xfId="1307"/>
    <cellStyle name="Labs 2" xfId="1308"/>
    <cellStyle name="Labs 3" xfId="1309"/>
    <cellStyle name="Labs 4" xfId="1310"/>
    <cellStyle name="Linked Cell" xfId="1311"/>
    <cellStyle name="Linked Cell 10" xfId="1312"/>
    <cellStyle name="Linked Cell 11" xfId="1313"/>
    <cellStyle name="Linked Cell 12" xfId="1314"/>
    <cellStyle name="Linked Cell 13" xfId="1315"/>
    <cellStyle name="Linked Cell 14" xfId="1316"/>
    <cellStyle name="Linked Cell 15" xfId="1317"/>
    <cellStyle name="Linked Cell 16" xfId="1318"/>
    <cellStyle name="Linked Cell 17" xfId="1319"/>
    <cellStyle name="Linked Cell 18" xfId="1320"/>
    <cellStyle name="Linked Cell 19" xfId="1321"/>
    <cellStyle name="Linked Cell 2" xfId="1322"/>
    <cellStyle name="Linked Cell 2 2" xfId="1323"/>
    <cellStyle name="Linked Cell 2 3" xfId="1324"/>
    <cellStyle name="Linked Cell 2_SAT" xfId="1325"/>
    <cellStyle name="Linked Cell 20" xfId="1326"/>
    <cellStyle name="Linked Cell 21" xfId="1327"/>
    <cellStyle name="Linked Cell 22" xfId="1328"/>
    <cellStyle name="Linked Cell 3" xfId="1329"/>
    <cellStyle name="Linked Cell 4" xfId="1330"/>
    <cellStyle name="Linked Cell 5" xfId="1331"/>
    <cellStyle name="Linked Cell 6" xfId="1332"/>
    <cellStyle name="Linked Cell 7" xfId="1333"/>
    <cellStyle name="Linked Cell 8" xfId="1334"/>
    <cellStyle name="Linked Cell 9" xfId="1335"/>
    <cellStyle name="Neitrāls" xfId="1336"/>
    <cellStyle name="Neitrāls 2" xfId="1337"/>
    <cellStyle name="Neitrāls 3" xfId="1338"/>
    <cellStyle name="Neitrāls 4" xfId="1339"/>
    <cellStyle name="Neutral" xfId="1340"/>
    <cellStyle name="Neutral 10" xfId="1341"/>
    <cellStyle name="Neutral 11" xfId="1342"/>
    <cellStyle name="Neutral 12" xfId="1343"/>
    <cellStyle name="Neutral 13" xfId="1344"/>
    <cellStyle name="Neutral 14" xfId="1345"/>
    <cellStyle name="Neutral 15" xfId="1346"/>
    <cellStyle name="Neutral 16" xfId="1347"/>
    <cellStyle name="Neutral 17" xfId="1348"/>
    <cellStyle name="Neutral 18" xfId="1349"/>
    <cellStyle name="Neutral 19" xfId="1350"/>
    <cellStyle name="Neutral 2" xfId="1351"/>
    <cellStyle name="Neutral 2 2" xfId="1352"/>
    <cellStyle name="Neutral 2 3" xfId="1353"/>
    <cellStyle name="Neutral 20" xfId="1354"/>
    <cellStyle name="Neutral 21" xfId="1355"/>
    <cellStyle name="Neutral 22" xfId="1356"/>
    <cellStyle name="Neutral 3" xfId="1357"/>
    <cellStyle name="Neutral 4" xfId="1358"/>
    <cellStyle name="Neutral 5" xfId="1359"/>
    <cellStyle name="Neutral 6" xfId="1360"/>
    <cellStyle name="Neutral 7" xfId="1361"/>
    <cellStyle name="Neutral 8" xfId="1362"/>
    <cellStyle name="Neutral 9" xfId="1363"/>
    <cellStyle name="Nobmal_Tame LB Kalnoz_Tames,kalkulacijac_Tinuzi_01.04_1" xfId="1364"/>
    <cellStyle name="Norm੎੎" xfId="1365"/>
    <cellStyle name="Norm!l_skembas 25_Tirdzniecības centrs_Riksotaju iela_Re un re" xfId="1366"/>
    <cellStyle name="Normaali_light-98_gun" xfId="1367"/>
    <cellStyle name="Normal 10" xfId="1368"/>
    <cellStyle name="Normal 10 2" xfId="1369"/>
    <cellStyle name="Normal 10_BA" xfId="1370"/>
    <cellStyle name="Normal 100" xfId="1371"/>
    <cellStyle name="Normal 101" xfId="1372"/>
    <cellStyle name="Normal 102" xfId="1373"/>
    <cellStyle name="Normal 103" xfId="1374"/>
    <cellStyle name="Normal 104" xfId="1375"/>
    <cellStyle name="Normal 105" xfId="1376"/>
    <cellStyle name="Normal 106" xfId="1377"/>
    <cellStyle name="Normal 11" xfId="1378"/>
    <cellStyle name="Normal 11 2" xfId="1379"/>
    <cellStyle name="Normal 11 2 2" xfId="1380"/>
    <cellStyle name="Normal 11 4" xfId="1381"/>
    <cellStyle name="Normal 11_2_2" xfId="1382"/>
    <cellStyle name="Normal 12" xfId="1383"/>
    <cellStyle name="Normal 12 2" xfId="1384"/>
    <cellStyle name="Normal 12 4" xfId="1385"/>
    <cellStyle name="Normal 12_2_2" xfId="1386"/>
    <cellStyle name="Normal 13" xfId="1387"/>
    <cellStyle name="Normal 13 2" xfId="1388"/>
    <cellStyle name="Normal 13_KSS_1" xfId="1389"/>
    <cellStyle name="Normal 14" xfId="1390"/>
    <cellStyle name="Normal 14 10" xfId="1391"/>
    <cellStyle name="Normal 14 11" xfId="1392"/>
    <cellStyle name="Normal 14 12" xfId="1393"/>
    <cellStyle name="Normal 14 13" xfId="1394"/>
    <cellStyle name="Normal 14 14" xfId="1395"/>
    <cellStyle name="Normal 14 15" xfId="1396"/>
    <cellStyle name="Normal 14 16" xfId="1397"/>
    <cellStyle name="Normal 14 17" xfId="1398"/>
    <cellStyle name="Normal 14 17 10" xfId="1399"/>
    <cellStyle name="Normal 14 17 11" xfId="1400"/>
    <cellStyle name="Normal 14 17 12" xfId="1401"/>
    <cellStyle name="Normal 14 17 13" xfId="1402"/>
    <cellStyle name="Normal 14 17 14" xfId="1403"/>
    <cellStyle name="Normal 14 17 15" xfId="1404"/>
    <cellStyle name="Normal 14 17 16" xfId="1405"/>
    <cellStyle name="Normal 14 17 17" xfId="1406"/>
    <cellStyle name="Normal 14 17 2" xfId="1407"/>
    <cellStyle name="Normal 14 17 3" xfId="1408"/>
    <cellStyle name="Normal 14 17 4" xfId="1409"/>
    <cellStyle name="Normal 14 17 5" xfId="1410"/>
    <cellStyle name="Normal 14 17 6" xfId="1411"/>
    <cellStyle name="Normal 14 17 7" xfId="1412"/>
    <cellStyle name="Normal 14 17 8" xfId="1413"/>
    <cellStyle name="Normal 14 17 9" xfId="1414"/>
    <cellStyle name="Normal 14 18" xfId="1415"/>
    <cellStyle name="Normal 14 18 10" xfId="1416"/>
    <cellStyle name="Normal 14 18 11" xfId="1417"/>
    <cellStyle name="Normal 14 18 12" xfId="1418"/>
    <cellStyle name="Normal 14 18 13" xfId="1419"/>
    <cellStyle name="Normal 14 18 14" xfId="1420"/>
    <cellStyle name="Normal 14 18 15" xfId="1421"/>
    <cellStyle name="Normal 14 18 16" xfId="1422"/>
    <cellStyle name="Normal 14 18 17" xfId="1423"/>
    <cellStyle name="Normal 14 18 2" xfId="1424"/>
    <cellStyle name="Normal 14 18 3" xfId="1425"/>
    <cellStyle name="Normal 14 18 4" xfId="1426"/>
    <cellStyle name="Normal 14 18 5" xfId="1427"/>
    <cellStyle name="Normal 14 18 6" xfId="1428"/>
    <cellStyle name="Normal 14 18 7" xfId="1429"/>
    <cellStyle name="Normal 14 18 8" xfId="1430"/>
    <cellStyle name="Normal 14 18 9" xfId="1431"/>
    <cellStyle name="Normal 14 19" xfId="1432"/>
    <cellStyle name="Normal 14 2" xfId="1433"/>
    <cellStyle name="Normal 14 2 10" xfId="1434"/>
    <cellStyle name="Normal 14 2 11" xfId="1435"/>
    <cellStyle name="Normal 14 2 12" xfId="1436"/>
    <cellStyle name="Normal 14 2 13" xfId="1437"/>
    <cellStyle name="Normal 14 2 14" xfId="1438"/>
    <cellStyle name="Normal 14 2 15" xfId="1439"/>
    <cellStyle name="Normal 14 2 16" xfId="1440"/>
    <cellStyle name="Normal 14 2 17" xfId="1441"/>
    <cellStyle name="Normal 14 2 2" xfId="1442"/>
    <cellStyle name="Normal 14 2 3" xfId="1443"/>
    <cellStyle name="Normal 14 2 4" xfId="1444"/>
    <cellStyle name="Normal 14 2 5" xfId="1445"/>
    <cellStyle name="Normal 14 2 6" xfId="1446"/>
    <cellStyle name="Normal 14 2 7" xfId="1447"/>
    <cellStyle name="Normal 14 2 8" xfId="1448"/>
    <cellStyle name="Normal 14 2 9" xfId="1449"/>
    <cellStyle name="Normal 14 20" xfId="1450"/>
    <cellStyle name="Normal 14 21" xfId="1451"/>
    <cellStyle name="Normal 14 22" xfId="1452"/>
    <cellStyle name="Normal 14 23" xfId="1453"/>
    <cellStyle name="Normal 14 24" xfId="1454"/>
    <cellStyle name="Normal 14 25" xfId="1455"/>
    <cellStyle name="Normal 14 26" xfId="1456"/>
    <cellStyle name="Normal 14 27" xfId="1457"/>
    <cellStyle name="Normal 14 28" xfId="1458"/>
    <cellStyle name="Normal 14 29" xfId="1459"/>
    <cellStyle name="Normal 14 3" xfId="1460"/>
    <cellStyle name="Normal 14 3 10" xfId="1461"/>
    <cellStyle name="Normal 14 3 11" xfId="1462"/>
    <cellStyle name="Normal 14 3 12" xfId="1463"/>
    <cellStyle name="Normal 14 3 13" xfId="1464"/>
    <cellStyle name="Normal 14 3 14" xfId="1465"/>
    <cellStyle name="Normal 14 3 15" xfId="1466"/>
    <cellStyle name="Normal 14 3 16" xfId="1467"/>
    <cellStyle name="Normal 14 3 17" xfId="1468"/>
    <cellStyle name="Normal 14 3 2" xfId="1469"/>
    <cellStyle name="Normal 14 3 3" xfId="1470"/>
    <cellStyle name="Normal 14 3 4" xfId="1471"/>
    <cellStyle name="Normal 14 3 5" xfId="1472"/>
    <cellStyle name="Normal 14 3 6" xfId="1473"/>
    <cellStyle name="Normal 14 3 7" xfId="1474"/>
    <cellStyle name="Normal 14 3 8" xfId="1475"/>
    <cellStyle name="Normal 14 3 9" xfId="1476"/>
    <cellStyle name="Normal 14 30" xfId="1477"/>
    <cellStyle name="Normal 14 31" xfId="1478"/>
    <cellStyle name="Normal 14 32" xfId="1479"/>
    <cellStyle name="Normal 14 33" xfId="1480"/>
    <cellStyle name="Normal 14 34" xfId="1481"/>
    <cellStyle name="Normal 14 35" xfId="1482"/>
    <cellStyle name="Normal 14 36" xfId="1483"/>
    <cellStyle name="Normal 14 37" xfId="1484"/>
    <cellStyle name="Normal 14 38" xfId="1485"/>
    <cellStyle name="Normal 14 39" xfId="1486"/>
    <cellStyle name="Normal 14 4" xfId="1487"/>
    <cellStyle name="Normal 14 4 10" xfId="1488"/>
    <cellStyle name="Normal 14 4 11" xfId="1489"/>
    <cellStyle name="Normal 14 4 12" xfId="1490"/>
    <cellStyle name="Normal 14 4 13" xfId="1491"/>
    <cellStyle name="Normal 14 4 14" xfId="1492"/>
    <cellStyle name="Normal 14 4 15" xfId="1493"/>
    <cellStyle name="Normal 14 4 16" xfId="1494"/>
    <cellStyle name="Normal 14 4 17" xfId="1495"/>
    <cellStyle name="Normal 14 4 2" xfId="1496"/>
    <cellStyle name="Normal 14 4 3" xfId="1497"/>
    <cellStyle name="Normal 14 4 4" xfId="1498"/>
    <cellStyle name="Normal 14 4 5" xfId="1499"/>
    <cellStyle name="Normal 14 4 6" xfId="1500"/>
    <cellStyle name="Normal 14 4 7" xfId="1501"/>
    <cellStyle name="Normal 14 4 8" xfId="1502"/>
    <cellStyle name="Normal 14 4 9" xfId="1503"/>
    <cellStyle name="Normal 14 40" xfId="1504"/>
    <cellStyle name="Normal 14 5" xfId="1505"/>
    <cellStyle name="Normal 14 6" xfId="1506"/>
    <cellStyle name="Normal 14 7" xfId="1507"/>
    <cellStyle name="Normal 14 8" xfId="1508"/>
    <cellStyle name="Normal 14 9" xfId="1509"/>
    <cellStyle name="Normal 14_1_3" xfId="1510"/>
    <cellStyle name="Normal 15" xfId="1511"/>
    <cellStyle name="Normal 15 10" xfId="1512"/>
    <cellStyle name="Normal 15 11" xfId="1513"/>
    <cellStyle name="Normal 15 12" xfId="1514"/>
    <cellStyle name="Normal 15 13" xfId="1515"/>
    <cellStyle name="Normal 15 14" xfId="1516"/>
    <cellStyle name="Normal 15 15" xfId="1517"/>
    <cellStyle name="Normal 15 16" xfId="1518"/>
    <cellStyle name="Normal 15 17" xfId="1519"/>
    <cellStyle name="Normal 15 18" xfId="1520"/>
    <cellStyle name="Normal 15 19" xfId="1521"/>
    <cellStyle name="Normal 15 2" xfId="1522"/>
    <cellStyle name="Normal 15 20" xfId="1523"/>
    <cellStyle name="Normal 15 21" xfId="1524"/>
    <cellStyle name="Normal 15 22" xfId="1525"/>
    <cellStyle name="Normal 15 23" xfId="1526"/>
    <cellStyle name="Normal 15 24" xfId="1527"/>
    <cellStyle name="Normal 15 25" xfId="1528"/>
    <cellStyle name="Normal 15 26" xfId="1529"/>
    <cellStyle name="Normal 15 27" xfId="1530"/>
    <cellStyle name="Normal 15 28" xfId="1531"/>
    <cellStyle name="Normal 15 29" xfId="1532"/>
    <cellStyle name="Normal 15 3" xfId="1533"/>
    <cellStyle name="Normal 15 4" xfId="1534"/>
    <cellStyle name="Normal 15 5" xfId="1535"/>
    <cellStyle name="Normal 15 6" xfId="1536"/>
    <cellStyle name="Normal 15 7" xfId="1537"/>
    <cellStyle name="Normal 15 8" xfId="1538"/>
    <cellStyle name="Normal 15 9" xfId="1539"/>
    <cellStyle name="Normal 15_1.TS_IS" xfId="1540"/>
    <cellStyle name="Normal 16" xfId="1541"/>
    <cellStyle name="Normal 16 10" xfId="1542"/>
    <cellStyle name="Normal 16 11" xfId="1543"/>
    <cellStyle name="Normal 16 12" xfId="1544"/>
    <cellStyle name="Normal 16 13" xfId="1545"/>
    <cellStyle name="Normal 16 2" xfId="1546"/>
    <cellStyle name="Normal 16 3" xfId="1547"/>
    <cellStyle name="Normal 16 4" xfId="1548"/>
    <cellStyle name="Normal 16 5" xfId="1549"/>
    <cellStyle name="Normal 16 6" xfId="1550"/>
    <cellStyle name="Normal 16 7" xfId="1551"/>
    <cellStyle name="Normal 16 8" xfId="1552"/>
    <cellStyle name="Normal 16 9" xfId="1553"/>
    <cellStyle name="Normal 16_PRN-Tāme" xfId="1554"/>
    <cellStyle name="Normal 17" xfId="1555"/>
    <cellStyle name="Normal 17 10" xfId="1556"/>
    <cellStyle name="Normal 17 11" xfId="1557"/>
    <cellStyle name="Normal 17 12" xfId="1558"/>
    <cellStyle name="Normal 17 13" xfId="1559"/>
    <cellStyle name="Normal 17 2" xfId="1560"/>
    <cellStyle name="Normal 17 3" xfId="1561"/>
    <cellStyle name="Normal 17 4" xfId="1562"/>
    <cellStyle name="Normal 17 5" xfId="1563"/>
    <cellStyle name="Normal 17 6" xfId="1564"/>
    <cellStyle name="Normal 17 7" xfId="1565"/>
    <cellStyle name="Normal 17 8" xfId="1566"/>
    <cellStyle name="Normal 17 9" xfId="1567"/>
    <cellStyle name="Normal 17_PRN-Tāme" xfId="1568"/>
    <cellStyle name="Normal 18" xfId="1569"/>
    <cellStyle name="Normal 18 10" xfId="1570"/>
    <cellStyle name="Normal 18 11" xfId="1571"/>
    <cellStyle name="Normal 18 12" xfId="1572"/>
    <cellStyle name="Normal 18 13" xfId="1573"/>
    <cellStyle name="Normal 18 14" xfId="1574"/>
    <cellStyle name="Normal 18 15" xfId="1575"/>
    <cellStyle name="Normal 18 16" xfId="1576"/>
    <cellStyle name="Normal 18 17" xfId="1577"/>
    <cellStyle name="Normal 18 17 10" xfId="1578"/>
    <cellStyle name="Normal 18 17 11" xfId="1579"/>
    <cellStyle name="Normal 18 17 12" xfId="1580"/>
    <cellStyle name="Normal 18 17 13" xfId="1581"/>
    <cellStyle name="Normal 18 17 14" xfId="1582"/>
    <cellStyle name="Normal 18 17 15" xfId="1583"/>
    <cellStyle name="Normal 18 17 16" xfId="1584"/>
    <cellStyle name="Normal 18 17 17" xfId="1585"/>
    <cellStyle name="Normal 18 17 2" xfId="1586"/>
    <cellStyle name="Normal 18 17 3" xfId="1587"/>
    <cellStyle name="Normal 18 17 4" xfId="1588"/>
    <cellStyle name="Normal 18 17 5" xfId="1589"/>
    <cellStyle name="Normal 18 17 6" xfId="1590"/>
    <cellStyle name="Normal 18 17 7" xfId="1591"/>
    <cellStyle name="Normal 18 17 8" xfId="1592"/>
    <cellStyle name="Normal 18 17 9" xfId="1593"/>
    <cellStyle name="Normal 18 18" xfId="1594"/>
    <cellStyle name="Normal 18 18 10" xfId="1595"/>
    <cellStyle name="Normal 18 18 11" xfId="1596"/>
    <cellStyle name="Normal 18 18 12" xfId="1597"/>
    <cellStyle name="Normal 18 18 13" xfId="1598"/>
    <cellStyle name="Normal 18 18 14" xfId="1599"/>
    <cellStyle name="Normal 18 18 15" xfId="1600"/>
    <cellStyle name="Normal 18 18 16" xfId="1601"/>
    <cellStyle name="Normal 18 18 17" xfId="1602"/>
    <cellStyle name="Normal 18 18 2" xfId="1603"/>
    <cellStyle name="Normal 18 18 3" xfId="1604"/>
    <cellStyle name="Normal 18 18 4" xfId="1605"/>
    <cellStyle name="Normal 18 18 5" xfId="1606"/>
    <cellStyle name="Normal 18 18 6" xfId="1607"/>
    <cellStyle name="Normal 18 18 7" xfId="1608"/>
    <cellStyle name="Normal 18 18 8" xfId="1609"/>
    <cellStyle name="Normal 18 18 9" xfId="1610"/>
    <cellStyle name="Normal 18 19" xfId="1611"/>
    <cellStyle name="Normal 18 2" xfId="1612"/>
    <cellStyle name="Normal 18 2 10" xfId="1613"/>
    <cellStyle name="Normal 18 2 11" xfId="1614"/>
    <cellStyle name="Normal 18 2 12" xfId="1615"/>
    <cellStyle name="Normal 18 2 13" xfId="1616"/>
    <cellStyle name="Normal 18 2 14" xfId="1617"/>
    <cellStyle name="Normal 18 2 15" xfId="1618"/>
    <cellStyle name="Normal 18 2 16" xfId="1619"/>
    <cellStyle name="Normal 18 2 17" xfId="1620"/>
    <cellStyle name="Normal 18 2 2" xfId="1621"/>
    <cellStyle name="Normal 18 2 3" xfId="1622"/>
    <cellStyle name="Normal 18 2 4" xfId="1623"/>
    <cellStyle name="Normal 18 2 5" xfId="1624"/>
    <cellStyle name="Normal 18 2 6" xfId="1625"/>
    <cellStyle name="Normal 18 2 7" xfId="1626"/>
    <cellStyle name="Normal 18 2 8" xfId="1627"/>
    <cellStyle name="Normal 18 2 9" xfId="1628"/>
    <cellStyle name="Normal 18 20" xfId="1629"/>
    <cellStyle name="Normal 18 21" xfId="1630"/>
    <cellStyle name="Normal 18 22" xfId="1631"/>
    <cellStyle name="Normal 18 23" xfId="1632"/>
    <cellStyle name="Normal 18 24" xfId="1633"/>
    <cellStyle name="Normal 18 25" xfId="1634"/>
    <cellStyle name="Normal 18 26" xfId="1635"/>
    <cellStyle name="Normal 18 27" xfId="1636"/>
    <cellStyle name="Normal 18 28" xfId="1637"/>
    <cellStyle name="Normal 18 29" xfId="1638"/>
    <cellStyle name="Normal 18 3" xfId="1639"/>
    <cellStyle name="Normal 18 3 10" xfId="1640"/>
    <cellStyle name="Normal 18 3 11" xfId="1641"/>
    <cellStyle name="Normal 18 3 12" xfId="1642"/>
    <cellStyle name="Normal 18 3 13" xfId="1643"/>
    <cellStyle name="Normal 18 3 14" xfId="1644"/>
    <cellStyle name="Normal 18 3 15" xfId="1645"/>
    <cellStyle name="Normal 18 3 16" xfId="1646"/>
    <cellStyle name="Normal 18 3 17" xfId="1647"/>
    <cellStyle name="Normal 18 3 2" xfId="1648"/>
    <cellStyle name="Normal 18 3 3" xfId="1649"/>
    <cellStyle name="Normal 18 3 4" xfId="1650"/>
    <cellStyle name="Normal 18 3 5" xfId="1651"/>
    <cellStyle name="Normal 18 3 6" xfId="1652"/>
    <cellStyle name="Normal 18 3 7" xfId="1653"/>
    <cellStyle name="Normal 18 3 8" xfId="1654"/>
    <cellStyle name="Normal 18 3 9" xfId="1655"/>
    <cellStyle name="Normal 18 30" xfId="1656"/>
    <cellStyle name="Normal 18 31" xfId="1657"/>
    <cellStyle name="Normal 18 32" xfId="1658"/>
    <cellStyle name="Normal 18 33" xfId="1659"/>
    <cellStyle name="Normal 18 34" xfId="1660"/>
    <cellStyle name="Normal 18 35" xfId="1661"/>
    <cellStyle name="Normal 18 36" xfId="1662"/>
    <cellStyle name="Normal 18 37" xfId="1663"/>
    <cellStyle name="Normal 18 38" xfId="1664"/>
    <cellStyle name="Normal 18 39" xfId="1665"/>
    <cellStyle name="Normal 18 4" xfId="1666"/>
    <cellStyle name="Normal 18 4 10" xfId="1667"/>
    <cellStyle name="Normal 18 4 11" xfId="1668"/>
    <cellStyle name="Normal 18 4 12" xfId="1669"/>
    <cellStyle name="Normal 18 4 13" xfId="1670"/>
    <cellStyle name="Normal 18 4 14" xfId="1671"/>
    <cellStyle name="Normal 18 4 15" xfId="1672"/>
    <cellStyle name="Normal 18 4 16" xfId="1673"/>
    <cellStyle name="Normal 18 4 17" xfId="1674"/>
    <cellStyle name="Normal 18 4 2" xfId="1675"/>
    <cellStyle name="Normal 18 4 3" xfId="1676"/>
    <cellStyle name="Normal 18 4 4" xfId="1677"/>
    <cellStyle name="Normal 18 4 5" xfId="1678"/>
    <cellStyle name="Normal 18 4 6" xfId="1679"/>
    <cellStyle name="Normal 18 4 7" xfId="1680"/>
    <cellStyle name="Normal 18 4 8" xfId="1681"/>
    <cellStyle name="Normal 18 4 9" xfId="1682"/>
    <cellStyle name="Normal 18 40" xfId="1683"/>
    <cellStyle name="Normal 18 5" xfId="1684"/>
    <cellStyle name="Normal 18 6" xfId="1685"/>
    <cellStyle name="Normal 18 7" xfId="1686"/>
    <cellStyle name="Normal 18 8" xfId="1687"/>
    <cellStyle name="Normal 18 9" xfId="1688"/>
    <cellStyle name="Normal 18_KSS_1" xfId="1689"/>
    <cellStyle name="Normal 19" xfId="1690"/>
    <cellStyle name="Normal 19 10" xfId="1691"/>
    <cellStyle name="Normal 19 11" xfId="1692"/>
    <cellStyle name="Normal 19 12" xfId="1693"/>
    <cellStyle name="Normal 19 13" xfId="1694"/>
    <cellStyle name="Normal 19 2" xfId="1695"/>
    <cellStyle name="Normal 19 3" xfId="1696"/>
    <cellStyle name="Normal 19 4" xfId="1697"/>
    <cellStyle name="Normal 19 5" xfId="1698"/>
    <cellStyle name="Normal 19 6" xfId="1699"/>
    <cellStyle name="Normal 19 7" xfId="1700"/>
    <cellStyle name="Normal 19 8" xfId="1701"/>
    <cellStyle name="Normal 19 9" xfId="1702"/>
    <cellStyle name="Normal 2" xfId="1703"/>
    <cellStyle name="Normal 2 2" xfId="1704"/>
    <cellStyle name="Normal 2 2 2" xfId="1705"/>
    <cellStyle name="Normal 2 2 2 2" xfId="1706"/>
    <cellStyle name="Normal 2 2 3" xfId="1707"/>
    <cellStyle name="Normal 2 2 4" xfId="1708"/>
    <cellStyle name="Normal 2 2 5" xfId="1709"/>
    <cellStyle name="Normal 2 2_1_1" xfId="1710"/>
    <cellStyle name="Normal 2 3" xfId="1711"/>
    <cellStyle name="Normal 2 3 2" xfId="1712"/>
    <cellStyle name="Normal 2 3 3" xfId="1713"/>
    <cellStyle name="Normal 2 3 4" xfId="1714"/>
    <cellStyle name="Normal 2 3_2_2" xfId="1715"/>
    <cellStyle name="Normal 2 4" xfId="1716"/>
    <cellStyle name="Normal 2 5" xfId="1717"/>
    <cellStyle name="Normal 2_1_1" xfId="1718"/>
    <cellStyle name="Normal 20" xfId="1719"/>
    <cellStyle name="Normal 20 10" xfId="1720"/>
    <cellStyle name="Normal 20 11" xfId="1721"/>
    <cellStyle name="Normal 20 12" xfId="1722"/>
    <cellStyle name="Normal 20 13" xfId="1723"/>
    <cellStyle name="Normal 20 2" xfId="1724"/>
    <cellStyle name="Normal 20 3" xfId="1725"/>
    <cellStyle name="Normal 20 4" xfId="1726"/>
    <cellStyle name="Normal 20 5" xfId="1727"/>
    <cellStyle name="Normal 20 6" xfId="1728"/>
    <cellStyle name="Normal 20 7" xfId="1729"/>
    <cellStyle name="Normal 20 8" xfId="1730"/>
    <cellStyle name="Normal 20 9" xfId="1731"/>
    <cellStyle name="Normal 21" xfId="1732"/>
    <cellStyle name="Normal 21 10" xfId="1733"/>
    <cellStyle name="Normal 21 11" xfId="1734"/>
    <cellStyle name="Normal 21 12" xfId="1735"/>
    <cellStyle name="Normal 21 13" xfId="1736"/>
    <cellStyle name="Normal 21 2" xfId="1737"/>
    <cellStyle name="Normal 21 3" xfId="1738"/>
    <cellStyle name="Normal 21 4" xfId="1739"/>
    <cellStyle name="Normal 21 5" xfId="1740"/>
    <cellStyle name="Normal 21 6" xfId="1741"/>
    <cellStyle name="Normal 21 7" xfId="1742"/>
    <cellStyle name="Normal 21 8" xfId="1743"/>
    <cellStyle name="Normal 21 9" xfId="1744"/>
    <cellStyle name="Normal 22" xfId="1745"/>
    <cellStyle name="Normal 22 10" xfId="1746"/>
    <cellStyle name="Normal 22 11" xfId="1747"/>
    <cellStyle name="Normal 22 12" xfId="1748"/>
    <cellStyle name="Normal 22 13" xfId="1749"/>
    <cellStyle name="Normal 22 2" xfId="1750"/>
    <cellStyle name="Normal 22 3" xfId="1751"/>
    <cellStyle name="Normal 22 4" xfId="1752"/>
    <cellStyle name="Normal 22 5" xfId="1753"/>
    <cellStyle name="Normal 22 6" xfId="1754"/>
    <cellStyle name="Normal 22 7" xfId="1755"/>
    <cellStyle name="Normal 22 8" xfId="1756"/>
    <cellStyle name="Normal 22 9" xfId="1757"/>
    <cellStyle name="Normal 23" xfId="1758"/>
    <cellStyle name="Normal 23 10" xfId="1759"/>
    <cellStyle name="Normal 23 11" xfId="1760"/>
    <cellStyle name="Normal 23 12" xfId="1761"/>
    <cellStyle name="Normal 23 13" xfId="1762"/>
    <cellStyle name="Normal 23 14" xfId="1763"/>
    <cellStyle name="Normal 23 2" xfId="1764"/>
    <cellStyle name="Normal 23 3" xfId="1765"/>
    <cellStyle name="Normal 23 4" xfId="1766"/>
    <cellStyle name="Normal 23 5" xfId="1767"/>
    <cellStyle name="Normal 23 6" xfId="1768"/>
    <cellStyle name="Normal 23 7" xfId="1769"/>
    <cellStyle name="Normal 23 8" xfId="1770"/>
    <cellStyle name="Normal 23 9" xfId="1771"/>
    <cellStyle name="Normal 24" xfId="1772"/>
    <cellStyle name="Normal 24 10" xfId="1773"/>
    <cellStyle name="Normal 24 11" xfId="1774"/>
    <cellStyle name="Normal 24 12" xfId="1775"/>
    <cellStyle name="Normal 24 13" xfId="1776"/>
    <cellStyle name="Normal 24 14" xfId="1777"/>
    <cellStyle name="Normal 24 2" xfId="1778"/>
    <cellStyle name="Normal 24 3" xfId="1779"/>
    <cellStyle name="Normal 24 4" xfId="1780"/>
    <cellStyle name="Normal 24 5" xfId="1781"/>
    <cellStyle name="Normal 24 6" xfId="1782"/>
    <cellStyle name="Normal 24 7" xfId="1783"/>
    <cellStyle name="Normal 24 8" xfId="1784"/>
    <cellStyle name="Normal 24 9" xfId="1785"/>
    <cellStyle name="Normal 25" xfId="1786"/>
    <cellStyle name="Normal 25 10" xfId="1787"/>
    <cellStyle name="Normal 25 11" xfId="1788"/>
    <cellStyle name="Normal 25 12" xfId="1789"/>
    <cellStyle name="Normal 25 13" xfId="1790"/>
    <cellStyle name="Normal 25 14" xfId="1791"/>
    <cellStyle name="Normal 25 15" xfId="1792"/>
    <cellStyle name="Normal 25 16" xfId="1793"/>
    <cellStyle name="Normal 25 17" xfId="1794"/>
    <cellStyle name="Normal 25 17 10" xfId="1795"/>
    <cellStyle name="Normal 25 17 11" xfId="1796"/>
    <cellStyle name="Normal 25 17 12" xfId="1797"/>
    <cellStyle name="Normal 25 17 13" xfId="1798"/>
    <cellStyle name="Normal 25 17 14" xfId="1799"/>
    <cellStyle name="Normal 25 17 15" xfId="1800"/>
    <cellStyle name="Normal 25 17 16" xfId="1801"/>
    <cellStyle name="Normal 25 17 17" xfId="1802"/>
    <cellStyle name="Normal 25 17 2" xfId="1803"/>
    <cellStyle name="Normal 25 17 3" xfId="1804"/>
    <cellStyle name="Normal 25 17 4" xfId="1805"/>
    <cellStyle name="Normal 25 17 5" xfId="1806"/>
    <cellStyle name="Normal 25 17 6" xfId="1807"/>
    <cellStyle name="Normal 25 17 7" xfId="1808"/>
    <cellStyle name="Normal 25 17 8" xfId="1809"/>
    <cellStyle name="Normal 25 17 9" xfId="1810"/>
    <cellStyle name="Normal 25 18" xfId="1811"/>
    <cellStyle name="Normal 25 18 10" xfId="1812"/>
    <cellStyle name="Normal 25 18 11" xfId="1813"/>
    <cellStyle name="Normal 25 18 12" xfId="1814"/>
    <cellStyle name="Normal 25 18 13" xfId="1815"/>
    <cellStyle name="Normal 25 18 14" xfId="1816"/>
    <cellStyle name="Normal 25 18 15" xfId="1817"/>
    <cellStyle name="Normal 25 18 16" xfId="1818"/>
    <cellStyle name="Normal 25 18 17" xfId="1819"/>
    <cellStyle name="Normal 25 18 2" xfId="1820"/>
    <cellStyle name="Normal 25 18 3" xfId="1821"/>
    <cellStyle name="Normal 25 18 4" xfId="1822"/>
    <cellStyle name="Normal 25 18 5" xfId="1823"/>
    <cellStyle name="Normal 25 18 6" xfId="1824"/>
    <cellStyle name="Normal 25 18 7" xfId="1825"/>
    <cellStyle name="Normal 25 18 8" xfId="1826"/>
    <cellStyle name="Normal 25 18 9" xfId="1827"/>
    <cellStyle name="Normal 25 19" xfId="1828"/>
    <cellStyle name="Normal 25 2" xfId="1829"/>
    <cellStyle name="Normal 25 2 10" xfId="1830"/>
    <cellStyle name="Normal 25 2 11" xfId="1831"/>
    <cellStyle name="Normal 25 2 12" xfId="1832"/>
    <cellStyle name="Normal 25 2 13" xfId="1833"/>
    <cellStyle name="Normal 25 2 14" xfId="1834"/>
    <cellStyle name="Normal 25 2 15" xfId="1835"/>
    <cellStyle name="Normal 25 2 16" xfId="1836"/>
    <cellStyle name="Normal 25 2 17" xfId="1837"/>
    <cellStyle name="Normal 25 2 2" xfId="1838"/>
    <cellStyle name="Normal 25 2 3" xfId="1839"/>
    <cellStyle name="Normal 25 2 4" xfId="1840"/>
    <cellStyle name="Normal 25 2 5" xfId="1841"/>
    <cellStyle name="Normal 25 2 6" xfId="1842"/>
    <cellStyle name="Normal 25 2 7" xfId="1843"/>
    <cellStyle name="Normal 25 2 8" xfId="1844"/>
    <cellStyle name="Normal 25 2 9" xfId="1845"/>
    <cellStyle name="Normal 25 20" xfId="1846"/>
    <cellStyle name="Normal 25 21" xfId="1847"/>
    <cellStyle name="Normal 25 22" xfId="1848"/>
    <cellStyle name="Normal 25 23" xfId="1849"/>
    <cellStyle name="Normal 25 24" xfId="1850"/>
    <cellStyle name="Normal 25 25" xfId="1851"/>
    <cellStyle name="Normal 25 26" xfId="1852"/>
    <cellStyle name="Normal 25 27" xfId="1853"/>
    <cellStyle name="Normal 25 28" xfId="1854"/>
    <cellStyle name="Normal 25 29" xfId="1855"/>
    <cellStyle name="Normal 25 3" xfId="1856"/>
    <cellStyle name="Normal 25 3 10" xfId="1857"/>
    <cellStyle name="Normal 25 3 11" xfId="1858"/>
    <cellStyle name="Normal 25 3 12" xfId="1859"/>
    <cellStyle name="Normal 25 3 13" xfId="1860"/>
    <cellStyle name="Normal 25 3 14" xfId="1861"/>
    <cellStyle name="Normal 25 3 15" xfId="1862"/>
    <cellStyle name="Normal 25 3 16" xfId="1863"/>
    <cellStyle name="Normal 25 3 17" xfId="1864"/>
    <cellStyle name="Normal 25 3 2" xfId="1865"/>
    <cellStyle name="Normal 25 3 3" xfId="1866"/>
    <cellStyle name="Normal 25 3 4" xfId="1867"/>
    <cellStyle name="Normal 25 3 5" xfId="1868"/>
    <cellStyle name="Normal 25 3 6" xfId="1869"/>
    <cellStyle name="Normal 25 3 7" xfId="1870"/>
    <cellStyle name="Normal 25 3 8" xfId="1871"/>
    <cellStyle name="Normal 25 3 9" xfId="1872"/>
    <cellStyle name="Normal 25 30" xfId="1873"/>
    <cellStyle name="Normal 25 31" xfId="1874"/>
    <cellStyle name="Normal 25 32" xfId="1875"/>
    <cellStyle name="Normal 25 33" xfId="1876"/>
    <cellStyle name="Normal 25 34" xfId="1877"/>
    <cellStyle name="Normal 25 35" xfId="1878"/>
    <cellStyle name="Normal 25 36" xfId="1879"/>
    <cellStyle name="Normal 25 37" xfId="1880"/>
    <cellStyle name="Normal 25 38" xfId="1881"/>
    <cellStyle name="Normal 25 39" xfId="1882"/>
    <cellStyle name="Normal 25 4" xfId="1883"/>
    <cellStyle name="Normal 25 4 10" xfId="1884"/>
    <cellStyle name="Normal 25 4 11" xfId="1885"/>
    <cellStyle name="Normal 25 4 12" xfId="1886"/>
    <cellStyle name="Normal 25 4 13" xfId="1887"/>
    <cellStyle name="Normal 25 4 14" xfId="1888"/>
    <cellStyle name="Normal 25 4 15" xfId="1889"/>
    <cellStyle name="Normal 25 4 16" xfId="1890"/>
    <cellStyle name="Normal 25 4 17" xfId="1891"/>
    <cellStyle name="Normal 25 4 2" xfId="1892"/>
    <cellStyle name="Normal 25 4 3" xfId="1893"/>
    <cellStyle name="Normal 25 4 4" xfId="1894"/>
    <cellStyle name="Normal 25 4 5" xfId="1895"/>
    <cellStyle name="Normal 25 4 6" xfId="1896"/>
    <cellStyle name="Normal 25 4 7" xfId="1897"/>
    <cellStyle name="Normal 25 4 8" xfId="1898"/>
    <cellStyle name="Normal 25 4 9" xfId="1899"/>
    <cellStyle name="Normal 25 5" xfId="1900"/>
    <cellStyle name="Normal 25 6" xfId="1901"/>
    <cellStyle name="Normal 25 7" xfId="1902"/>
    <cellStyle name="Normal 25 8" xfId="1903"/>
    <cellStyle name="Normal 25 9" xfId="1904"/>
    <cellStyle name="Normal 26" xfId="1905"/>
    <cellStyle name="Normal 27" xfId="1906"/>
    <cellStyle name="Normal 27 2" xfId="1907"/>
    <cellStyle name="Normal 28" xfId="1908"/>
    <cellStyle name="Normal 29" xfId="1909"/>
    <cellStyle name="Normal 3" xfId="1910"/>
    <cellStyle name="Normal 3 2" xfId="1911"/>
    <cellStyle name="Normal 3 2 10" xfId="1912"/>
    <cellStyle name="Normal 3 2 11" xfId="1913"/>
    <cellStyle name="Normal 3 2 12" xfId="1914"/>
    <cellStyle name="Normal 3 2 13" xfId="1915"/>
    <cellStyle name="Normal 3 2 14" xfId="1916"/>
    <cellStyle name="Normal 3 2 15" xfId="1917"/>
    <cellStyle name="Normal 3 2 16" xfId="1918"/>
    <cellStyle name="Normal 3 2 17" xfId="1919"/>
    <cellStyle name="Normal 3 2 18" xfId="1920"/>
    <cellStyle name="Normal 3 2 2" xfId="1921"/>
    <cellStyle name="Normal 3 2 2 2" xfId="1922"/>
    <cellStyle name="Normal 3 2 2_2_2" xfId="1923"/>
    <cellStyle name="Normal 3 2 3" xfId="1924"/>
    <cellStyle name="Normal 3 2 4" xfId="1925"/>
    <cellStyle name="Normal 3 2 5" xfId="1926"/>
    <cellStyle name="Normal 3 2 6" xfId="1927"/>
    <cellStyle name="Normal 3 2 7" xfId="1928"/>
    <cellStyle name="Normal 3 2 8" xfId="1929"/>
    <cellStyle name="Normal 3 2 9" xfId="1930"/>
    <cellStyle name="Normal 3 2_2_2" xfId="1931"/>
    <cellStyle name="Normal 3 3" xfId="1932"/>
    <cellStyle name="Normal 3 4" xfId="1933"/>
    <cellStyle name="Normal 3_1_1" xfId="1934"/>
    <cellStyle name="Normal 30" xfId="1935"/>
    <cellStyle name="Normal 31" xfId="1936"/>
    <cellStyle name="Normal 32" xfId="1937"/>
    <cellStyle name="Normal 33" xfId="1938"/>
    <cellStyle name="Normal 34" xfId="1939"/>
    <cellStyle name="Normal 35" xfId="1940"/>
    <cellStyle name="Normal 36" xfId="1941"/>
    <cellStyle name="Normal 37" xfId="1942"/>
    <cellStyle name="Normal 38" xfId="1943"/>
    <cellStyle name="Normal 39" xfId="1944"/>
    <cellStyle name="Normal 4" xfId="1945"/>
    <cellStyle name="Normal 4 2" xfId="1946"/>
    <cellStyle name="Normal 4 3" xfId="1947"/>
    <cellStyle name="Normal 4 4" xfId="1948"/>
    <cellStyle name="Normal 4_2_4" xfId="1949"/>
    <cellStyle name="Normal 40" xfId="1950"/>
    <cellStyle name="Normal 41" xfId="1951"/>
    <cellStyle name="Normal 42" xfId="1952"/>
    <cellStyle name="Normal 43" xfId="1953"/>
    <cellStyle name="Normal 44" xfId="1954"/>
    <cellStyle name="Normal 44 2" xfId="1955"/>
    <cellStyle name="Normal 45" xfId="1956"/>
    <cellStyle name="Normal 46" xfId="1957"/>
    <cellStyle name="Normal 47" xfId="1958"/>
    <cellStyle name="Normal 48" xfId="1959"/>
    <cellStyle name="Normal 49" xfId="1960"/>
    <cellStyle name="Normal 5" xfId="1961"/>
    <cellStyle name="Normal 5 2" xfId="1962"/>
    <cellStyle name="Normal 5 2 3" xfId="1963"/>
    <cellStyle name="Normal 5 2_SAT" xfId="1964"/>
    <cellStyle name="Normal 5 3" xfId="1965"/>
    <cellStyle name="Normal 5 4" xfId="1966"/>
    <cellStyle name="Normal 5 4 2" xfId="1967"/>
    <cellStyle name="Normal 5 5" xfId="1968"/>
    <cellStyle name="Normal 5 6" xfId="1969"/>
    <cellStyle name="Normal 5 7" xfId="1970"/>
    <cellStyle name="Normal 5 8" xfId="1971"/>
    <cellStyle name="Normal 5_1_3" xfId="1972"/>
    <cellStyle name="Normal 50" xfId="1973"/>
    <cellStyle name="Normal 51" xfId="1974"/>
    <cellStyle name="Normal 52" xfId="1975"/>
    <cellStyle name="Normal 53" xfId="1976"/>
    <cellStyle name="Normal 54" xfId="1977"/>
    <cellStyle name="Normal 55" xfId="1978"/>
    <cellStyle name="Normal 56" xfId="1979"/>
    <cellStyle name="Normal 57" xfId="1980"/>
    <cellStyle name="Normal 58" xfId="1981"/>
    <cellStyle name="Normal 59" xfId="1982"/>
    <cellStyle name="Normal 6" xfId="1983"/>
    <cellStyle name="Normal 6 2" xfId="1984"/>
    <cellStyle name="Normal 6 2 2" xfId="1985"/>
    <cellStyle name="Normal 6 3" xfId="1986"/>
    <cellStyle name="Normal 6 4" xfId="1987"/>
    <cellStyle name="Normal 6 5" xfId="1988"/>
    <cellStyle name="Normal 6_2_2" xfId="1989"/>
    <cellStyle name="Normal 60" xfId="1990"/>
    <cellStyle name="Normal 61" xfId="1991"/>
    <cellStyle name="Normal 62" xfId="1992"/>
    <cellStyle name="Normal 63" xfId="1993"/>
    <cellStyle name="Normal 64" xfId="1994"/>
    <cellStyle name="Normal 65" xfId="1995"/>
    <cellStyle name="Normal 66" xfId="1996"/>
    <cellStyle name="Normal 67" xfId="1997"/>
    <cellStyle name="Normal 68" xfId="1998"/>
    <cellStyle name="Normal 68 2" xfId="1999"/>
    <cellStyle name="Normal 68 3" xfId="2000"/>
    <cellStyle name="Normal 68 4" xfId="2001"/>
    <cellStyle name="Normal 68 5" xfId="2002"/>
    <cellStyle name="Normal 68 6" xfId="2003"/>
    <cellStyle name="Normal 68 7" xfId="2004"/>
    <cellStyle name="Normal 68 8" xfId="2005"/>
    <cellStyle name="Normal 68 9" xfId="2006"/>
    <cellStyle name="Normal 69" xfId="2007"/>
    <cellStyle name="Normal 7" xfId="2008"/>
    <cellStyle name="Normal 7 2" xfId="2009"/>
    <cellStyle name="Normal 7 2 2" xfId="2010"/>
    <cellStyle name="Normal 7_2_2" xfId="2011"/>
    <cellStyle name="Normal 70" xfId="2012"/>
    <cellStyle name="Normal 70 2" xfId="2013"/>
    <cellStyle name="Normal 70 3" xfId="2014"/>
    <cellStyle name="Normal 70 4" xfId="2015"/>
    <cellStyle name="Normal 70 5" xfId="2016"/>
    <cellStyle name="Normal 70 6" xfId="2017"/>
    <cellStyle name="Normal 70 7" xfId="2018"/>
    <cellStyle name="Normal 70 8" xfId="2019"/>
    <cellStyle name="Normal 70 9" xfId="2020"/>
    <cellStyle name="Normal 71" xfId="2021"/>
    <cellStyle name="Normal 72" xfId="2022"/>
    <cellStyle name="Normal 72 10" xfId="2023"/>
    <cellStyle name="Normal 72 2" xfId="2024"/>
    <cellStyle name="Normal 72 3" xfId="2025"/>
    <cellStyle name="Normal 72 4" xfId="2026"/>
    <cellStyle name="Normal 72 5" xfId="2027"/>
    <cellStyle name="Normal 72 6" xfId="2028"/>
    <cellStyle name="Normal 72 7" xfId="2029"/>
    <cellStyle name="Normal 72 8" xfId="2030"/>
    <cellStyle name="Normal 72 9" xfId="2031"/>
    <cellStyle name="Normal 73" xfId="2032"/>
    <cellStyle name="Normal 74" xfId="2033"/>
    <cellStyle name="Normal 74 10" xfId="2034"/>
    <cellStyle name="Normal 74 2" xfId="2035"/>
    <cellStyle name="Normal 74 3" xfId="2036"/>
    <cellStyle name="Normal 74 4" xfId="2037"/>
    <cellStyle name="Normal 74 5" xfId="2038"/>
    <cellStyle name="Normal 74 6" xfId="2039"/>
    <cellStyle name="Normal 74 7" xfId="2040"/>
    <cellStyle name="Normal 74 8" xfId="2041"/>
    <cellStyle name="Normal 74 9" xfId="2042"/>
    <cellStyle name="Normal 75" xfId="2043"/>
    <cellStyle name="Normal 76" xfId="2044"/>
    <cellStyle name="Normal 76 2" xfId="2045"/>
    <cellStyle name="Normal 76 3" xfId="2046"/>
    <cellStyle name="Normal 76 4" xfId="2047"/>
    <cellStyle name="Normal 76 5" xfId="2048"/>
    <cellStyle name="Normal 76 6" xfId="2049"/>
    <cellStyle name="Normal 76 7" xfId="2050"/>
    <cellStyle name="Normal 76 8" xfId="2051"/>
    <cellStyle name="Normal 76 9" xfId="2052"/>
    <cellStyle name="Normal 77" xfId="2053"/>
    <cellStyle name="Normal 78" xfId="2054"/>
    <cellStyle name="Normal 78 2" xfId="2055"/>
    <cellStyle name="Normal 78 3" xfId="2056"/>
    <cellStyle name="Normal 78 4" xfId="2057"/>
    <cellStyle name="Normal 78 5" xfId="2058"/>
    <cellStyle name="Normal 78 6" xfId="2059"/>
    <cellStyle name="Normal 78 7" xfId="2060"/>
    <cellStyle name="Normal 78 8" xfId="2061"/>
    <cellStyle name="Normal 78 9" xfId="2062"/>
    <cellStyle name="Normal 79" xfId="2063"/>
    <cellStyle name="Normal 79 2" xfId="2064"/>
    <cellStyle name="Normal 79 3" xfId="2065"/>
    <cellStyle name="Normal 79 4" xfId="2066"/>
    <cellStyle name="Normal 79 5" xfId="2067"/>
    <cellStyle name="Normal 79 6" xfId="2068"/>
    <cellStyle name="Normal 79 7" xfId="2069"/>
    <cellStyle name="Normal 79 8" xfId="2070"/>
    <cellStyle name="Normal 79 9" xfId="2071"/>
    <cellStyle name="Normal 8" xfId="2072"/>
    <cellStyle name="Normal 8 2" xfId="2073"/>
    <cellStyle name="Normal 8 3" xfId="2074"/>
    <cellStyle name="Normal 8_2_2" xfId="2075"/>
    <cellStyle name="Normal 80" xfId="2076"/>
    <cellStyle name="Normal 81" xfId="2077"/>
    <cellStyle name="Normal 82" xfId="2078"/>
    <cellStyle name="Normal 83" xfId="2079"/>
    <cellStyle name="Normal 84" xfId="2080"/>
    <cellStyle name="Normal 85" xfId="2081"/>
    <cellStyle name="Normal 86" xfId="2082"/>
    <cellStyle name="Normal 87" xfId="2083"/>
    <cellStyle name="Normal 88" xfId="2084"/>
    <cellStyle name="Normal 89" xfId="2085"/>
    <cellStyle name="Normal 9" xfId="2086"/>
    <cellStyle name="Normal 90" xfId="2087"/>
    <cellStyle name="Normal 91" xfId="2088"/>
    <cellStyle name="Normal 92" xfId="2089"/>
    <cellStyle name="Normal 93" xfId="2090"/>
    <cellStyle name="Normal 94" xfId="2091"/>
    <cellStyle name="Normal 95" xfId="2092"/>
    <cellStyle name="Normal 96" xfId="2093"/>
    <cellStyle name="Normal 97" xfId="2094"/>
    <cellStyle name="Normal 98" xfId="2095"/>
    <cellStyle name="Normal 99" xfId="2096"/>
    <cellStyle name="Normal]skembas 25 2" xfId="2097"/>
    <cellStyle name="Normal_Celtniecibas tames - Bernudarzi" xfId="2098"/>
    <cellStyle name="Normal_kal" xfId="2099"/>
    <cellStyle name="Normal_Polu_vidusskola_kopeja" xfId="2100"/>
    <cellStyle name="Normal_RS_spec_vent_17.05" xfId="2101"/>
    <cellStyle name="Normal_Sheet1" xfId="2102"/>
    <cellStyle name="Normal_Sheet10" xfId="2103"/>
    <cellStyle name="Normal_UAS" xfId="2104"/>
    <cellStyle name="Normal_ven1" xfId="2105"/>
    <cellStyle name="Nosaukums" xfId="2106"/>
    <cellStyle name="Nosaukums 2" xfId="2107"/>
    <cellStyle name="Nosaukums 3" xfId="2108"/>
    <cellStyle name="Nosaukums 4" xfId="2109"/>
    <cellStyle name="Note" xfId="2110"/>
    <cellStyle name="Note 10" xfId="2111"/>
    <cellStyle name="Note 11" xfId="2112"/>
    <cellStyle name="Note 12" xfId="2113"/>
    <cellStyle name="Note 13" xfId="2114"/>
    <cellStyle name="Note 14" xfId="2115"/>
    <cellStyle name="Note 15" xfId="2116"/>
    <cellStyle name="Note 16" xfId="2117"/>
    <cellStyle name="Note 17" xfId="2118"/>
    <cellStyle name="Note 18" xfId="2119"/>
    <cellStyle name="Note 19" xfId="2120"/>
    <cellStyle name="Note 2" xfId="2121"/>
    <cellStyle name="Note 2 2" xfId="2122"/>
    <cellStyle name="Note 2 3" xfId="2123"/>
    <cellStyle name="Note 2 4" xfId="2124"/>
    <cellStyle name="Note 2_2_2" xfId="2125"/>
    <cellStyle name="Note 20" xfId="2126"/>
    <cellStyle name="Note 21" xfId="2127"/>
    <cellStyle name="Note 22" xfId="2128"/>
    <cellStyle name="Note 23" xfId="2129"/>
    <cellStyle name="Note 24" xfId="2130"/>
    <cellStyle name="Note 25" xfId="2131"/>
    <cellStyle name="Note 26" xfId="2132"/>
    <cellStyle name="Note 27" xfId="2133"/>
    <cellStyle name="Note 28" xfId="2134"/>
    <cellStyle name="Note 29" xfId="2135"/>
    <cellStyle name="Note 3" xfId="2136"/>
    <cellStyle name="Note 30" xfId="2137"/>
    <cellStyle name="Note 31" xfId="2138"/>
    <cellStyle name="Note 32" xfId="2139"/>
    <cellStyle name="Note 33" xfId="2140"/>
    <cellStyle name="Note 34" xfId="2141"/>
    <cellStyle name="Note 35" xfId="2142"/>
    <cellStyle name="Note 36" xfId="2143"/>
    <cellStyle name="Note 37" xfId="2144"/>
    <cellStyle name="Note 38" xfId="2145"/>
    <cellStyle name="Note 39" xfId="2146"/>
    <cellStyle name="Note 4" xfId="2147"/>
    <cellStyle name="Note 40" xfId="2148"/>
    <cellStyle name="Note 41" xfId="2149"/>
    <cellStyle name="Note 42" xfId="2150"/>
    <cellStyle name="Note 43" xfId="2151"/>
    <cellStyle name="Note 44" xfId="2152"/>
    <cellStyle name="Note 45" xfId="2153"/>
    <cellStyle name="Note 46" xfId="2154"/>
    <cellStyle name="Note 47" xfId="2155"/>
    <cellStyle name="Note 48" xfId="2156"/>
    <cellStyle name="Note 49" xfId="2157"/>
    <cellStyle name="Note 5" xfId="2158"/>
    <cellStyle name="Note 50" xfId="2159"/>
    <cellStyle name="Note 51" xfId="2160"/>
    <cellStyle name="Note 52" xfId="2161"/>
    <cellStyle name="Note 53" xfId="2162"/>
    <cellStyle name="Note 54" xfId="2163"/>
    <cellStyle name="Note 55" xfId="2164"/>
    <cellStyle name="Note 56" xfId="2165"/>
    <cellStyle name="Note 57" xfId="2166"/>
    <cellStyle name="Note 58" xfId="2167"/>
    <cellStyle name="Note 59" xfId="2168"/>
    <cellStyle name="Note 6" xfId="2169"/>
    <cellStyle name="Note 60" xfId="2170"/>
    <cellStyle name="Note 61" xfId="2171"/>
    <cellStyle name="Note 62" xfId="2172"/>
    <cellStyle name="Note 63" xfId="2173"/>
    <cellStyle name="Note 64" xfId="2174"/>
    <cellStyle name="Note 65" xfId="2175"/>
    <cellStyle name="Note 66" xfId="2176"/>
    <cellStyle name="Note 67" xfId="2177"/>
    <cellStyle name="Note 68" xfId="2178"/>
    <cellStyle name="Note 69" xfId="2179"/>
    <cellStyle name="Note 7" xfId="2180"/>
    <cellStyle name="Note 70" xfId="2181"/>
    <cellStyle name="Note 71" xfId="2182"/>
    <cellStyle name="Note 72" xfId="2183"/>
    <cellStyle name="Note 73" xfId="2184"/>
    <cellStyle name="Note 74" xfId="2185"/>
    <cellStyle name="Note 75" xfId="2186"/>
    <cellStyle name="Note 76" xfId="2187"/>
    <cellStyle name="Note 77" xfId="2188"/>
    <cellStyle name="Note 8" xfId="2189"/>
    <cellStyle name="Note 9" xfId="2190"/>
    <cellStyle name="Output" xfId="2191"/>
    <cellStyle name="Output 10" xfId="2192"/>
    <cellStyle name="Output 11" xfId="2193"/>
    <cellStyle name="Output 12" xfId="2194"/>
    <cellStyle name="Output 13" xfId="2195"/>
    <cellStyle name="Output 14" xfId="2196"/>
    <cellStyle name="Output 15" xfId="2197"/>
    <cellStyle name="Output 16" xfId="2198"/>
    <cellStyle name="Output 17" xfId="2199"/>
    <cellStyle name="Output 18" xfId="2200"/>
    <cellStyle name="Output 19" xfId="2201"/>
    <cellStyle name="Output 2" xfId="2202"/>
    <cellStyle name="Output 2 2" xfId="2203"/>
    <cellStyle name="Output 2 3" xfId="2204"/>
    <cellStyle name="Output 2_SAT" xfId="2205"/>
    <cellStyle name="Output 20" xfId="2206"/>
    <cellStyle name="Output 21" xfId="2207"/>
    <cellStyle name="Output 22" xfId="2208"/>
    <cellStyle name="Output 3" xfId="2209"/>
    <cellStyle name="Output 4" xfId="2210"/>
    <cellStyle name="Output 5" xfId="2211"/>
    <cellStyle name="Output 6" xfId="2212"/>
    <cellStyle name="Output 7" xfId="2213"/>
    <cellStyle name="Output 8" xfId="2214"/>
    <cellStyle name="Output 9" xfId="2215"/>
    <cellStyle name="Parastais 2" xfId="2216"/>
    <cellStyle name="Parastais 5" xfId="2217"/>
    <cellStyle name="Parastais 7" xfId="2218"/>
    <cellStyle name="Parastais_Izveerstaa_taame-forma" xfId="2219"/>
    <cellStyle name="Parasts 2" xfId="2220"/>
    <cellStyle name="Parasts 2 2" xfId="2221"/>
    <cellStyle name="Pārbaudes šūna 2" xfId="2222"/>
    <cellStyle name="Pārbaudes šūna 3" xfId="2223"/>
    <cellStyle name="Pārbaudes šūna 4" xfId="2224"/>
    <cellStyle name="Paskaidrojošs teksts 2" xfId="2225"/>
    <cellStyle name="Paskaidrojošs teksts 3" xfId="2226"/>
    <cellStyle name="Paskaidrojošs teksts 4" xfId="2227"/>
    <cellStyle name="Perbent 4" xfId="2228"/>
    <cellStyle name="Percejt 2 2 2" xfId="2229"/>
    <cellStyle name="Percent" xfId="2230"/>
    <cellStyle name="Percent 2" xfId="2231"/>
    <cellStyle name="Percent 2 2" xfId="2232"/>
    <cellStyle name="Percent 2 2 2" xfId="2233"/>
    <cellStyle name="Percent 2 3" xfId="2234"/>
    <cellStyle name="Percent 2 3 2" xfId="2235"/>
    <cellStyle name="Percent 2 4" xfId="2236"/>
    <cellStyle name="Percent 3" xfId="2237"/>
    <cellStyle name="Percent 3 2" xfId="2238"/>
    <cellStyle name="Percent 3 3" xfId="2239"/>
    <cellStyle name="Percent 3 4" xfId="2240"/>
    <cellStyle name="Percent 3 4 2" xfId="2241"/>
    <cellStyle name="Percent 3 5" xfId="2242"/>
    <cellStyle name="Percent 4" xfId="2243"/>
    <cellStyle name="Percent 5" xfId="2244"/>
    <cellStyle name="Percent 6" xfId="2245"/>
    <cellStyle name="Percent 7" xfId="2246"/>
    <cellStyle name="Percent 8" xfId="2247"/>
    <cellStyle name="Percent 9" xfId="2248"/>
    <cellStyle name="Piezīme 2" xfId="2249"/>
    <cellStyle name="Piezīme 3" xfId="2250"/>
    <cellStyle name="Piezīme 4" xfId="2251"/>
    <cellStyle name="Piezīme 4 2" xfId="2252"/>
    <cellStyle name="Piezīme 4_2_2" xfId="2253"/>
    <cellStyle name="Position" xfId="2254"/>
    <cellStyle name="Result" xfId="2255"/>
    <cellStyle name="Result 1" xfId="2256"/>
    <cellStyle name="Result2" xfId="2257"/>
    <cellStyle name="Result2 1" xfId="2258"/>
    <cellStyle name="Result2 2" xfId="2259"/>
    <cellStyle name="Result2 3" xfId="2260"/>
    <cellStyle name="Saistītā šūna" xfId="2261"/>
    <cellStyle name="Saistītā šūna 2" xfId="2262"/>
    <cellStyle name="Saistītā šūna 3" xfId="2263"/>
    <cellStyle name="Saistītā šūna 4" xfId="2264"/>
    <cellStyle name="Slikts 2" xfId="2265"/>
    <cellStyle name="Slikts 3" xfId="2266"/>
    <cellStyle name="Slikts 4" xfId="2267"/>
    <cellStyle name="Standard_Anpassen der Amortisation" xfId="2268"/>
    <cellStyle name="Stils 1" xfId="2269"/>
    <cellStyle name="Style 1" xfId="2270"/>
    <cellStyle name="Style 1 2" xfId="2271"/>
    <cellStyle name="Style 1 2 2" xfId="2272"/>
    <cellStyle name="Style 1 2 2 2" xfId="2273"/>
    <cellStyle name="Style 1 2 2_SAT" xfId="2274"/>
    <cellStyle name="Style 1 2_SAT" xfId="2275"/>
    <cellStyle name="Style 1_2_2" xfId="2276"/>
    <cellStyle name="Style 1_Sheet1" xfId="2277"/>
    <cellStyle name="Style 2" xfId="2278"/>
    <cellStyle name="Style 2 2" xfId="2279"/>
    <cellStyle name="Style 2 3" xfId="2280"/>
    <cellStyle name="Style 2_2_2" xfId="2281"/>
    <cellStyle name="Style 3" xfId="2282"/>
    <cellStyle name="Title" xfId="2283"/>
    <cellStyle name="Title 10" xfId="2284"/>
    <cellStyle name="Title 11" xfId="2285"/>
    <cellStyle name="Title 12" xfId="2286"/>
    <cellStyle name="Title 13" xfId="2287"/>
    <cellStyle name="Title 14" xfId="2288"/>
    <cellStyle name="Title 15" xfId="2289"/>
    <cellStyle name="Title 16" xfId="2290"/>
    <cellStyle name="Title 17" xfId="2291"/>
    <cellStyle name="Title 18" xfId="2292"/>
    <cellStyle name="Title 19" xfId="2293"/>
    <cellStyle name="Title 2" xfId="2294"/>
    <cellStyle name="Title 2 2" xfId="2295"/>
    <cellStyle name="Title 2 3" xfId="2296"/>
    <cellStyle name="Title 20" xfId="2297"/>
    <cellStyle name="Title 21" xfId="2298"/>
    <cellStyle name="Title 22" xfId="2299"/>
    <cellStyle name="Title 3" xfId="2300"/>
    <cellStyle name="Title 4" xfId="2301"/>
    <cellStyle name="Title 5" xfId="2302"/>
    <cellStyle name="Title 6" xfId="2303"/>
    <cellStyle name="Title 7" xfId="2304"/>
    <cellStyle name="Title 8" xfId="2305"/>
    <cellStyle name="Title 9" xfId="2306"/>
    <cellStyle name="Total" xfId="2307"/>
    <cellStyle name="Total 10" xfId="2308"/>
    <cellStyle name="Total 11" xfId="2309"/>
    <cellStyle name="Total 12" xfId="2310"/>
    <cellStyle name="Total 13" xfId="2311"/>
    <cellStyle name="Total 14" xfId="2312"/>
    <cellStyle name="Total 15" xfId="2313"/>
    <cellStyle name="Total 16" xfId="2314"/>
    <cellStyle name="Total 17" xfId="2315"/>
    <cellStyle name="Total 18" xfId="2316"/>
    <cellStyle name="Total 19" xfId="2317"/>
    <cellStyle name="Total 2" xfId="2318"/>
    <cellStyle name="Total 2 2" xfId="2319"/>
    <cellStyle name="Total 2 3" xfId="2320"/>
    <cellStyle name="Total 2_SAT" xfId="2321"/>
    <cellStyle name="Total 20" xfId="2322"/>
    <cellStyle name="Total 21" xfId="2323"/>
    <cellStyle name="Total 22" xfId="2324"/>
    <cellStyle name="Total 3" xfId="2325"/>
    <cellStyle name="Total 4" xfId="2326"/>
    <cellStyle name="Total 5" xfId="2327"/>
    <cellStyle name="Total 6" xfId="2328"/>
    <cellStyle name="Total 7" xfId="2329"/>
    <cellStyle name="Total 8" xfId="2330"/>
    <cellStyle name="Total 9" xfId="2331"/>
    <cellStyle name="Unit" xfId="2332"/>
    <cellStyle name="Virsraksts 1 2" xfId="2333"/>
    <cellStyle name="Virsraksts 1 3" xfId="2334"/>
    <cellStyle name="Virsraksts 1 4" xfId="2335"/>
    <cellStyle name="Virsraksts 2 2" xfId="2336"/>
    <cellStyle name="Virsraksts 2 3" xfId="2337"/>
    <cellStyle name="Virsraksts 2 4" xfId="2338"/>
    <cellStyle name="Virsraksts 3 2" xfId="2339"/>
    <cellStyle name="Virsraksts 3 3" xfId="2340"/>
    <cellStyle name="Virsraksts 3 4" xfId="2341"/>
    <cellStyle name="Virsraksts 4 2" xfId="2342"/>
    <cellStyle name="Virsraksts 4 3" xfId="2343"/>
    <cellStyle name="Virsraksts 4 4" xfId="2344"/>
    <cellStyle name="Währung [0]_Compiling Utility Macros" xfId="2345"/>
    <cellStyle name="Währung_Compiling Utility Macros" xfId="2346"/>
    <cellStyle name="Warning Text" xfId="2347"/>
    <cellStyle name="Warning Text 10" xfId="2348"/>
    <cellStyle name="Warning Text 11" xfId="2349"/>
    <cellStyle name="Warning Text 12" xfId="2350"/>
    <cellStyle name="Warning Text 13" xfId="2351"/>
    <cellStyle name="Warning Text 14" xfId="2352"/>
    <cellStyle name="Warning Text 15" xfId="2353"/>
    <cellStyle name="Warning Text 16" xfId="2354"/>
    <cellStyle name="Warning Text 17" xfId="2355"/>
    <cellStyle name="Warning Text 18" xfId="2356"/>
    <cellStyle name="Warning Text 19" xfId="2357"/>
    <cellStyle name="Warning Text 2" xfId="2358"/>
    <cellStyle name="Warning Text 2 2" xfId="2359"/>
    <cellStyle name="Warning Text 2 3" xfId="2360"/>
    <cellStyle name="Warning Text 20" xfId="2361"/>
    <cellStyle name="Warning Text 21" xfId="2362"/>
    <cellStyle name="Warning Text 22" xfId="2363"/>
    <cellStyle name="Warning Text 3" xfId="2364"/>
    <cellStyle name="Warning Text 4" xfId="2365"/>
    <cellStyle name="Warning Text 5" xfId="2366"/>
    <cellStyle name="Warning Text 6" xfId="2367"/>
    <cellStyle name="Warning Text 7" xfId="2368"/>
    <cellStyle name="Warning Text 8" xfId="2369"/>
    <cellStyle name="Warning Text 9" xfId="2370"/>
    <cellStyle name="Акцент1" xfId="2371"/>
    <cellStyle name="Акцент2" xfId="2372"/>
    <cellStyle name="Акцент3" xfId="2373"/>
    <cellStyle name="Акцент4" xfId="2374"/>
    <cellStyle name="Акцент5" xfId="2375"/>
    <cellStyle name="Акцент6" xfId="2376"/>
    <cellStyle name="Ввод " xfId="2377"/>
    <cellStyle name="Вывод" xfId="2378"/>
    <cellStyle name="Вычисление" xfId="2379"/>
    <cellStyle name="Заголовок 1" xfId="2380"/>
    <cellStyle name="Заголовок 2" xfId="2381"/>
    <cellStyle name="Заголовок 3" xfId="2382"/>
    <cellStyle name="Заголовок 4" xfId="2383"/>
    <cellStyle name="Итог" xfId="2384"/>
    <cellStyle name="Контрольная ячейка" xfId="2385"/>
    <cellStyle name="Название" xfId="2386"/>
    <cellStyle name="Нейтральный" xfId="2387"/>
    <cellStyle name="Обычный 13" xfId="2388"/>
    <cellStyle name="Обычный 2" xfId="2389"/>
    <cellStyle name="Обычный_2009-04-27_PED IESN" xfId="2390"/>
    <cellStyle name="Плохой" xfId="2391"/>
    <cellStyle name="Пояснение" xfId="2392"/>
    <cellStyle name="Примечание" xfId="2393"/>
    <cellStyle name="Процентный_Tame BS AUE" xfId="2394"/>
    <cellStyle name="Связанная ячейка" xfId="2395"/>
    <cellStyle name="Стиль 1" xfId="2396"/>
    <cellStyle name="Стиль 2" xfId="2397"/>
    <cellStyle name="Текст предупреждения" xfId="2398"/>
    <cellStyle name="Финансовый_Gulbene siltinashana kor" xfId="2399"/>
    <cellStyle name="Хороший" xfId="240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400050</xdr:colOff>
      <xdr:row>73</xdr:row>
      <xdr:rowOff>0</xdr:rowOff>
    </xdr:from>
    <xdr:ext cx="238125" cy="76200"/>
    <xdr:sp fLocksText="0">
      <xdr:nvSpPr>
        <xdr:cNvPr id="1" name="TextBox 2"/>
        <xdr:cNvSpPr txBox="1">
          <a:spLocks noChangeArrowheads="1"/>
        </xdr:cNvSpPr>
      </xdr:nvSpPr>
      <xdr:spPr>
        <a:xfrm>
          <a:off x="5314950" y="22155150"/>
          <a:ext cx="2381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P13"/>
  <sheetViews>
    <sheetView zoomScalePageLayoutView="0" workbookViewId="0" topLeftCell="A1">
      <selection activeCell="B11" sqref="B11:C11"/>
    </sheetView>
  </sheetViews>
  <sheetFormatPr defaultColWidth="9.140625" defaultRowHeight="15"/>
  <cols>
    <col min="1" max="1" width="5.57421875" style="0" customWidth="1"/>
    <col min="3" max="3" width="37.57421875" style="0" customWidth="1"/>
    <col min="4" max="4" width="24.7109375" style="0" customWidth="1"/>
  </cols>
  <sheetData>
    <row r="2" spans="1:16" ht="20.25">
      <c r="A2" s="241" t="s">
        <v>436</v>
      </c>
      <c r="B2" s="241"/>
      <c r="C2" s="241"/>
      <c r="D2" s="24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 ht="15">
      <c r="A3" s="222"/>
      <c r="B3" s="222"/>
      <c r="C3" s="222"/>
      <c r="D3" s="222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 ht="33" customHeight="1">
      <c r="A4" s="240" t="s">
        <v>437</v>
      </c>
      <c r="B4" s="240"/>
      <c r="C4" s="240"/>
      <c r="D4" s="240"/>
      <c r="E4" s="240"/>
      <c r="F4" s="240"/>
      <c r="G4" s="240"/>
      <c r="H4" s="201"/>
      <c r="I4" s="201"/>
      <c r="J4" s="201"/>
      <c r="K4" s="201"/>
      <c r="L4" s="201"/>
      <c r="M4" s="201"/>
      <c r="N4" s="201"/>
      <c r="O4" s="201"/>
      <c r="P4" s="201"/>
    </row>
    <row r="5" spans="1:16" ht="38.25" customHeight="1">
      <c r="A5" s="240" t="s">
        <v>438</v>
      </c>
      <c r="B5" s="240"/>
      <c r="C5" s="240"/>
      <c r="D5" s="240"/>
      <c r="E5" s="240"/>
      <c r="F5" s="240"/>
      <c r="G5" s="240"/>
      <c r="H5" s="201"/>
      <c r="I5" s="201"/>
      <c r="J5" s="201"/>
      <c r="K5" s="201"/>
      <c r="L5" s="199"/>
      <c r="M5" s="199"/>
      <c r="N5" s="199"/>
      <c r="O5" s="199"/>
      <c r="P5" s="199"/>
    </row>
    <row r="6" spans="1:16" ht="15">
      <c r="A6" s="240" t="s">
        <v>439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</row>
    <row r="7" spans="1:16" ht="15">
      <c r="A7" s="240" t="s">
        <v>440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</row>
    <row r="8" spans="1:16" ht="15">
      <c r="A8" s="242" t="s">
        <v>447</v>
      </c>
      <c r="B8" s="242"/>
      <c r="C8" s="242"/>
      <c r="D8" s="242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</row>
    <row r="9" spans="1:16" ht="15">
      <c r="A9" s="223"/>
      <c r="B9" s="223"/>
      <c r="C9" s="223"/>
      <c r="D9" s="224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</row>
    <row r="10" spans="1:16" ht="25.5">
      <c r="A10" s="225" t="s">
        <v>441</v>
      </c>
      <c r="B10" s="231" t="s">
        <v>442</v>
      </c>
      <c r="C10" s="232"/>
      <c r="D10" s="225" t="s">
        <v>443</v>
      </c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</row>
    <row r="11" spans="1:16" ht="37.5" customHeight="1">
      <c r="A11" s="226" t="s">
        <v>36</v>
      </c>
      <c r="B11" s="233" t="s">
        <v>444</v>
      </c>
      <c r="C11" s="234"/>
      <c r="D11" s="227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</row>
    <row r="12" spans="1:16" ht="15">
      <c r="A12" s="228"/>
      <c r="B12" s="235" t="s">
        <v>445</v>
      </c>
      <c r="C12" s="236"/>
      <c r="D12" s="229">
        <f>SUM(D11:D11)</f>
        <v>0</v>
      </c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</row>
    <row r="13" spans="1:16" ht="15">
      <c r="A13" s="237" t="s">
        <v>446</v>
      </c>
      <c r="B13" s="238"/>
      <c r="C13" s="239"/>
      <c r="D13" s="230">
        <f>ROUND(D12*0.21,2)</f>
        <v>0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</row>
  </sheetData>
  <sheetProtection/>
  <mergeCells count="10">
    <mergeCell ref="A2:D2"/>
    <mergeCell ref="A6:P6"/>
    <mergeCell ref="A7:P7"/>
    <mergeCell ref="A8:D8"/>
    <mergeCell ref="B10:C10"/>
    <mergeCell ref="B11:C11"/>
    <mergeCell ref="B12:C12"/>
    <mergeCell ref="A13:C1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P31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6.28125" style="0" customWidth="1"/>
    <col min="2" max="2" width="7.00390625" style="0" customWidth="1"/>
    <col min="3" max="3" width="27.7109375" style="0" customWidth="1"/>
  </cols>
  <sheetData>
    <row r="1" spans="1:16" ht="20.25" customHeight="1">
      <c r="A1" s="252" t="s">
        <v>416</v>
      </c>
      <c r="B1" s="252"/>
      <c r="C1" s="252"/>
      <c r="D1" s="252"/>
      <c r="E1" s="252"/>
      <c r="F1" s="252"/>
      <c r="G1" s="252"/>
      <c r="H1" s="252"/>
      <c r="I1" s="200"/>
      <c r="J1" s="200"/>
      <c r="K1" s="200"/>
      <c r="L1" s="200"/>
      <c r="M1" s="200"/>
      <c r="N1" s="200"/>
      <c r="O1" s="200"/>
      <c r="P1" s="200"/>
    </row>
    <row r="2" spans="1:16" ht="21.75" customHeight="1">
      <c r="A2" s="253" t="s">
        <v>417</v>
      </c>
      <c r="B2" s="254"/>
      <c r="C2" s="254"/>
      <c r="D2" s="254"/>
      <c r="E2" s="254"/>
      <c r="F2" s="254"/>
      <c r="G2" s="254"/>
      <c r="H2" s="254"/>
      <c r="I2" s="200"/>
      <c r="J2" s="200"/>
      <c r="K2" s="200"/>
      <c r="L2" s="200"/>
      <c r="M2" s="200"/>
      <c r="N2" s="200"/>
      <c r="O2" s="200"/>
      <c r="P2" s="200"/>
    </row>
    <row r="3" spans="1:16" ht="15">
      <c r="A3" s="255" t="s">
        <v>418</v>
      </c>
      <c r="B3" s="255"/>
      <c r="C3" s="255"/>
      <c r="D3" s="255"/>
      <c r="E3" s="255"/>
      <c r="F3" s="255"/>
      <c r="G3" s="255"/>
      <c r="H3" s="255"/>
      <c r="I3" s="200"/>
      <c r="J3" s="200"/>
      <c r="K3" s="200"/>
      <c r="L3" s="200"/>
      <c r="M3" s="200"/>
      <c r="N3" s="200"/>
      <c r="O3" s="200"/>
      <c r="P3" s="200"/>
    </row>
    <row r="4" spans="1:16" ht="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ht="15">
      <c r="A5" s="240" t="s">
        <v>215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01"/>
    </row>
    <row r="6" spans="1:16" ht="15">
      <c r="A6" s="240" t="s">
        <v>216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199"/>
      <c r="M6" s="199"/>
      <c r="N6" s="199"/>
      <c r="O6" s="199"/>
      <c r="P6" s="199"/>
    </row>
    <row r="7" spans="1:16" ht="15">
      <c r="A7" s="240" t="s">
        <v>217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</row>
    <row r="8" spans="1:16" ht="15">
      <c r="A8" s="240" t="s">
        <v>218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</row>
    <row r="9" spans="1:16" ht="15">
      <c r="A9" s="249" t="s">
        <v>419</v>
      </c>
      <c r="B9" s="249"/>
      <c r="C9" s="249"/>
      <c r="D9" s="202">
        <f>D23</f>
        <v>0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 ht="15">
      <c r="A10" s="249" t="s">
        <v>420</v>
      </c>
      <c r="B10" s="249"/>
      <c r="C10" s="249"/>
      <c r="D10" s="203">
        <f>H19</f>
        <v>0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</row>
    <row r="11" spans="1:16" ht="15">
      <c r="A11" s="204"/>
      <c r="B11" s="204"/>
      <c r="C11" s="204"/>
      <c r="D11" s="204"/>
      <c r="E11" s="250"/>
      <c r="F11" s="250"/>
      <c r="G11" s="250"/>
      <c r="H11" s="250"/>
      <c r="I11" s="200"/>
      <c r="J11" s="200"/>
      <c r="K11" s="200"/>
      <c r="L11" s="200"/>
      <c r="M11" s="200"/>
      <c r="N11" s="200"/>
      <c r="O11" s="200"/>
      <c r="P11" s="200"/>
    </row>
    <row r="12" spans="1:16" ht="15">
      <c r="A12" s="251" t="s">
        <v>18</v>
      </c>
      <c r="B12" s="251" t="s">
        <v>421</v>
      </c>
      <c r="C12" s="251" t="s">
        <v>422</v>
      </c>
      <c r="D12" s="251" t="s">
        <v>423</v>
      </c>
      <c r="E12" s="251" t="s">
        <v>424</v>
      </c>
      <c r="F12" s="251"/>
      <c r="G12" s="251"/>
      <c r="H12" s="251" t="s">
        <v>425</v>
      </c>
      <c r="I12" s="200"/>
      <c r="J12" s="200"/>
      <c r="K12" s="200"/>
      <c r="L12" s="200"/>
      <c r="M12" s="200"/>
      <c r="N12" s="200"/>
      <c r="O12" s="200"/>
      <c r="P12" s="200"/>
    </row>
    <row r="13" spans="1:16" ht="38.25">
      <c r="A13" s="251"/>
      <c r="B13" s="251"/>
      <c r="C13" s="251"/>
      <c r="D13" s="251"/>
      <c r="E13" s="205" t="s">
        <v>426</v>
      </c>
      <c r="F13" s="205" t="s">
        <v>427</v>
      </c>
      <c r="G13" s="205" t="s">
        <v>428</v>
      </c>
      <c r="H13" s="251"/>
      <c r="I13" s="200"/>
      <c r="J13" s="200"/>
      <c r="K13" s="200"/>
      <c r="L13" s="200"/>
      <c r="M13" s="200"/>
      <c r="N13" s="200"/>
      <c r="O13" s="200"/>
      <c r="P13" s="200"/>
    </row>
    <row r="14" spans="1:16" ht="16.5" customHeight="1">
      <c r="A14" s="206" t="s">
        <v>36</v>
      </c>
      <c r="B14" s="206" t="s">
        <v>36</v>
      </c>
      <c r="C14" s="207" t="s">
        <v>429</v>
      </c>
      <c r="D14" s="208"/>
      <c r="E14" s="208"/>
      <c r="F14" s="208"/>
      <c r="G14" s="208"/>
      <c r="H14" s="208"/>
      <c r="I14" s="200"/>
      <c r="J14" s="200"/>
      <c r="K14" s="200"/>
      <c r="L14" s="200"/>
      <c r="M14" s="200"/>
      <c r="N14" s="200"/>
      <c r="O14" s="200"/>
      <c r="P14" s="200"/>
    </row>
    <row r="15" spans="1:16" ht="15" customHeight="1">
      <c r="A15" s="206" t="s">
        <v>41</v>
      </c>
      <c r="B15" s="206" t="s">
        <v>41</v>
      </c>
      <c r="C15" s="207" t="s">
        <v>430</v>
      </c>
      <c r="D15" s="208"/>
      <c r="E15" s="208"/>
      <c r="F15" s="208"/>
      <c r="G15" s="208"/>
      <c r="H15" s="208"/>
      <c r="I15" s="200"/>
      <c r="J15" s="200"/>
      <c r="K15" s="200"/>
      <c r="L15" s="200"/>
      <c r="M15" s="200"/>
      <c r="N15" s="200"/>
      <c r="O15" s="200"/>
      <c r="P15" s="200"/>
    </row>
    <row r="16" spans="1:16" ht="15">
      <c r="A16" s="206" t="s">
        <v>42</v>
      </c>
      <c r="B16" s="206" t="s">
        <v>42</v>
      </c>
      <c r="C16" s="207" t="s">
        <v>252</v>
      </c>
      <c r="D16" s="208"/>
      <c r="E16" s="208"/>
      <c r="F16" s="208"/>
      <c r="G16" s="208"/>
      <c r="H16" s="208"/>
      <c r="I16" s="200"/>
      <c r="J16" s="200"/>
      <c r="K16" s="200"/>
      <c r="L16" s="200"/>
      <c r="M16" s="200"/>
      <c r="N16" s="200"/>
      <c r="O16" s="200"/>
      <c r="P16" s="200"/>
    </row>
    <row r="17" spans="1:16" ht="15">
      <c r="A17" s="206" t="s">
        <v>43</v>
      </c>
      <c r="B17" s="206" t="s">
        <v>43</v>
      </c>
      <c r="C17" s="207" t="s">
        <v>290</v>
      </c>
      <c r="D17" s="208"/>
      <c r="E17" s="208"/>
      <c r="F17" s="208"/>
      <c r="G17" s="208"/>
      <c r="H17" s="208"/>
      <c r="I17" s="200"/>
      <c r="J17" s="200"/>
      <c r="K17" s="200"/>
      <c r="L17" s="200"/>
      <c r="M17" s="200"/>
      <c r="N17" s="200"/>
      <c r="O17" s="200"/>
      <c r="P17" s="200"/>
    </row>
    <row r="18" spans="1:16" ht="15">
      <c r="A18" s="206" t="s">
        <v>40</v>
      </c>
      <c r="B18" s="206" t="s">
        <v>40</v>
      </c>
      <c r="C18" s="207" t="s">
        <v>395</v>
      </c>
      <c r="D18" s="208"/>
      <c r="E18" s="208"/>
      <c r="F18" s="208"/>
      <c r="G18" s="208"/>
      <c r="H18" s="208"/>
      <c r="I18" s="200"/>
      <c r="J18" s="200"/>
      <c r="K18" s="200"/>
      <c r="L18" s="200"/>
      <c r="M18" s="200"/>
      <c r="N18" s="200"/>
      <c r="O18" s="200"/>
      <c r="P18" s="200"/>
    </row>
    <row r="19" spans="1:16" ht="15">
      <c r="A19" s="245" t="s">
        <v>431</v>
      </c>
      <c r="B19" s="245"/>
      <c r="C19" s="245"/>
      <c r="D19" s="209">
        <f>ROUND(SUM(D14:D18),2)</f>
        <v>0</v>
      </c>
      <c r="E19" s="209">
        <f>ROUND(SUM(E14:E18),2)</f>
        <v>0</v>
      </c>
      <c r="F19" s="209">
        <f>ROUND(SUM(F14:F18),2)</f>
        <v>0</v>
      </c>
      <c r="G19" s="209">
        <f>ROUND(SUM(G14:G18),2)</f>
        <v>0</v>
      </c>
      <c r="H19" s="209">
        <f>ROUND(SUM(H14:H18),2)</f>
        <v>0</v>
      </c>
      <c r="I19" s="200"/>
      <c r="J19" s="200"/>
      <c r="K19" s="200"/>
      <c r="L19" s="200"/>
      <c r="M19" s="200"/>
      <c r="N19" s="200"/>
      <c r="O19" s="200"/>
      <c r="P19" s="200"/>
    </row>
    <row r="20" spans="1:16" ht="15">
      <c r="A20" s="246" t="s">
        <v>434</v>
      </c>
      <c r="B20" s="246"/>
      <c r="C20" s="246"/>
      <c r="D20" s="211">
        <f>ROUND(D19*0.08,2)</f>
        <v>0</v>
      </c>
      <c r="E20" s="212"/>
      <c r="F20" s="212"/>
      <c r="G20" s="212"/>
      <c r="H20" s="212"/>
      <c r="I20" s="213"/>
      <c r="J20" s="213"/>
      <c r="K20" s="213"/>
      <c r="L20" s="213"/>
      <c r="M20" s="213"/>
      <c r="N20" s="213"/>
      <c r="O20" s="213"/>
      <c r="P20" s="213"/>
    </row>
    <row r="21" spans="1:16" ht="24.75" customHeight="1">
      <c r="A21" s="210"/>
      <c r="B21" s="210"/>
      <c r="C21" s="210" t="s">
        <v>432</v>
      </c>
      <c r="D21" s="211">
        <f>D19*0.01</f>
        <v>0</v>
      </c>
      <c r="E21" s="212"/>
      <c r="F21" s="212"/>
      <c r="G21" s="212"/>
      <c r="H21" s="212"/>
      <c r="I21" s="213"/>
      <c r="J21" s="213"/>
      <c r="K21" s="213"/>
      <c r="L21" s="213"/>
      <c r="M21" s="213"/>
      <c r="N21" s="213"/>
      <c r="O21" s="213"/>
      <c r="P21" s="213"/>
    </row>
    <row r="22" spans="1:16" ht="16.5" customHeight="1">
      <c r="A22" s="247" t="s">
        <v>435</v>
      </c>
      <c r="B22" s="247"/>
      <c r="C22" s="247"/>
      <c r="D22" s="214">
        <f>ROUND(D19*0.06,2)</f>
        <v>0</v>
      </c>
      <c r="E22" s="212"/>
      <c r="F22" s="212"/>
      <c r="G22" s="212"/>
      <c r="H22" s="212"/>
      <c r="I22" s="213"/>
      <c r="J22" s="213"/>
      <c r="K22" s="213"/>
      <c r="L22" s="213"/>
      <c r="M22" s="213"/>
      <c r="N22" s="213"/>
      <c r="O22" s="213"/>
      <c r="P22" s="213"/>
    </row>
    <row r="23" spans="1:16" ht="15">
      <c r="A23" s="248" t="s">
        <v>433</v>
      </c>
      <c r="B23" s="248"/>
      <c r="C23" s="248"/>
      <c r="D23" s="215">
        <f>ROUND(SUM(D19+D20+D22),2)</f>
        <v>0</v>
      </c>
      <c r="E23" s="216"/>
      <c r="F23" s="217"/>
      <c r="G23" s="212"/>
      <c r="H23" s="212"/>
      <c r="I23" s="213"/>
      <c r="J23" s="213"/>
      <c r="K23" s="213"/>
      <c r="L23" s="213"/>
      <c r="M23" s="213"/>
      <c r="N23" s="213"/>
      <c r="O23" s="213"/>
      <c r="P23" s="213"/>
    </row>
    <row r="24" spans="1:16" ht="15">
      <c r="A24" s="204"/>
      <c r="B24" s="204"/>
      <c r="C24" s="200"/>
      <c r="D24" s="200"/>
      <c r="E24" s="204"/>
      <c r="F24" s="204"/>
      <c r="G24" s="204"/>
      <c r="H24" s="204"/>
      <c r="I24" s="200"/>
      <c r="J24" s="200"/>
      <c r="K24" s="200"/>
      <c r="L24" s="200"/>
      <c r="M24" s="200"/>
      <c r="N24" s="200"/>
      <c r="O24" s="200"/>
      <c r="P24" s="200"/>
    </row>
    <row r="25" spans="1:16" ht="15">
      <c r="A25" s="244"/>
      <c r="B25" s="244"/>
      <c r="C25" s="244"/>
      <c r="D25" s="244"/>
      <c r="E25" s="244"/>
      <c r="F25" s="244"/>
      <c r="G25" s="244"/>
      <c r="H25" s="244"/>
      <c r="I25" s="219"/>
      <c r="J25" s="219"/>
      <c r="K25" s="219"/>
      <c r="L25" s="219"/>
      <c r="M25" s="219"/>
      <c r="N25" s="219"/>
      <c r="O25" s="219"/>
      <c r="P25" s="219"/>
    </row>
    <row r="26" spans="1:16" ht="15">
      <c r="A26" s="244"/>
      <c r="B26" s="244"/>
      <c r="C26" s="244"/>
      <c r="D26" s="219"/>
      <c r="E26" s="220"/>
      <c r="F26" s="220"/>
      <c r="G26" s="220"/>
      <c r="H26" s="220"/>
      <c r="I26" s="219"/>
      <c r="J26" s="219"/>
      <c r="K26" s="219"/>
      <c r="L26" s="219"/>
      <c r="M26" s="219"/>
      <c r="N26" s="219"/>
      <c r="O26" s="219"/>
      <c r="P26" s="219"/>
    </row>
    <row r="27" spans="1:16" ht="15">
      <c r="A27" s="29"/>
      <c r="B27" s="240"/>
      <c r="C27" s="240"/>
      <c r="D27" s="240"/>
      <c r="E27" s="240"/>
      <c r="F27" s="240"/>
      <c r="G27" s="240"/>
      <c r="H27" s="240"/>
      <c r="I27" s="240"/>
      <c r="J27" s="29"/>
      <c r="K27" s="29"/>
      <c r="L27" s="29"/>
      <c r="M27" s="29"/>
      <c r="N27" s="29"/>
      <c r="O27" s="29"/>
      <c r="P27" s="29"/>
    </row>
    <row r="28" spans="1:16" ht="15">
      <c r="A28" s="218"/>
      <c r="B28" s="218"/>
      <c r="C28" s="218"/>
      <c r="D28" s="219"/>
      <c r="E28" s="220"/>
      <c r="F28" s="220"/>
      <c r="G28" s="220"/>
      <c r="H28" s="220"/>
      <c r="I28" s="219"/>
      <c r="J28" s="219"/>
      <c r="K28" s="219"/>
      <c r="L28" s="219"/>
      <c r="M28" s="219"/>
      <c r="N28" s="219"/>
      <c r="O28" s="219"/>
      <c r="P28" s="219"/>
    </row>
    <row r="29" spans="1:16" ht="15">
      <c r="A29" s="218"/>
      <c r="B29" s="218"/>
      <c r="C29" s="218"/>
      <c r="D29" s="219"/>
      <c r="E29" s="220"/>
      <c r="F29" s="220"/>
      <c r="G29" s="220"/>
      <c r="H29" s="220"/>
      <c r="I29" s="219"/>
      <c r="J29" s="219"/>
      <c r="K29" s="219"/>
      <c r="L29" s="219"/>
      <c r="M29" s="219"/>
      <c r="N29" s="219"/>
      <c r="O29" s="219"/>
      <c r="P29" s="219"/>
    </row>
    <row r="30" spans="1:16" ht="15">
      <c r="A30" s="243"/>
      <c r="B30" s="243"/>
      <c r="C30" s="243"/>
      <c r="D30" s="243"/>
      <c r="E30" s="243"/>
      <c r="F30" s="243"/>
      <c r="G30" s="243"/>
      <c r="H30" s="200"/>
      <c r="I30" s="200"/>
      <c r="J30" s="200"/>
      <c r="K30" s="200"/>
      <c r="L30" s="200"/>
      <c r="M30" s="200"/>
      <c r="N30" s="200"/>
      <c r="O30" s="200"/>
      <c r="P30" s="200"/>
    </row>
    <row r="31" spans="1:16" ht="15">
      <c r="A31" s="244"/>
      <c r="B31" s="244"/>
      <c r="C31" s="244"/>
      <c r="D31" s="244"/>
      <c r="E31" s="244"/>
      <c r="F31" s="244"/>
      <c r="G31" s="244"/>
      <c r="H31" s="200"/>
      <c r="I31" s="200"/>
      <c r="J31" s="200"/>
      <c r="K31" s="200"/>
      <c r="L31" s="200"/>
      <c r="M31" s="200"/>
      <c r="N31" s="200"/>
      <c r="O31" s="200"/>
      <c r="P31" s="200"/>
    </row>
  </sheetData>
  <sheetProtection/>
  <mergeCells count="25">
    <mergeCell ref="A1:H1"/>
    <mergeCell ref="A2:H2"/>
    <mergeCell ref="A3:H3"/>
    <mergeCell ref="A5:O5"/>
    <mergeCell ref="A6:K6"/>
    <mergeCell ref="A7:P7"/>
    <mergeCell ref="A8:P8"/>
    <mergeCell ref="A9:C9"/>
    <mergeCell ref="A10:C10"/>
    <mergeCell ref="E11:H11"/>
    <mergeCell ref="A12:A13"/>
    <mergeCell ref="B12:B13"/>
    <mergeCell ref="C12:C13"/>
    <mergeCell ref="D12:D13"/>
    <mergeCell ref="E12:G12"/>
    <mergeCell ref="H12:H13"/>
    <mergeCell ref="B27:I27"/>
    <mergeCell ref="A30:G30"/>
    <mergeCell ref="A31:G31"/>
    <mergeCell ref="A19:C19"/>
    <mergeCell ref="A20:C20"/>
    <mergeCell ref="A22:C22"/>
    <mergeCell ref="A23:C23"/>
    <mergeCell ref="A25:H25"/>
    <mergeCell ref="A26:C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74"/>
  <sheetViews>
    <sheetView zoomScale="115" zoomScaleNormal="115" zoomScalePageLayoutView="0" workbookViewId="0" topLeftCell="A58">
      <selection activeCell="A68" sqref="A68:D69"/>
    </sheetView>
  </sheetViews>
  <sheetFormatPr defaultColWidth="11.421875" defaultRowHeight="15"/>
  <cols>
    <col min="1" max="1" width="4.421875" style="17" customWidth="1"/>
    <col min="2" max="2" width="64.7109375" style="17" customWidth="1"/>
    <col min="3" max="3" width="8.140625" style="17" customWidth="1"/>
    <col min="4" max="4" width="12.7109375" style="17" customWidth="1"/>
    <col min="5" max="16384" width="11.421875" style="30" customWidth="1"/>
  </cols>
  <sheetData>
    <row r="1" spans="1:4" ht="18" customHeight="1">
      <c r="A1" s="256" t="s">
        <v>404</v>
      </c>
      <c r="B1" s="256"/>
      <c r="C1" s="256"/>
      <c r="D1" s="256"/>
    </row>
    <row r="2" spans="1:4" ht="15.75" customHeight="1">
      <c r="A2" s="262" t="s">
        <v>249</v>
      </c>
      <c r="B2" s="263"/>
      <c r="C2" s="263"/>
      <c r="D2" s="263"/>
    </row>
    <row r="3" spans="1:4" ht="15">
      <c r="A3" s="264" t="s">
        <v>38</v>
      </c>
      <c r="B3" s="264"/>
      <c r="C3" s="264"/>
      <c r="D3" s="264"/>
    </row>
    <row r="4" spans="1:4" s="12" customFormat="1" ht="12.75">
      <c r="A4" s="259" t="s">
        <v>215</v>
      </c>
      <c r="B4" s="259"/>
      <c r="C4" s="259"/>
      <c r="D4" s="259"/>
    </row>
    <row r="5" spans="1:4" s="12" customFormat="1" ht="30" customHeight="1">
      <c r="A5" s="259" t="s">
        <v>216</v>
      </c>
      <c r="B5" s="259"/>
      <c r="C5" s="259"/>
      <c r="D5" s="259"/>
    </row>
    <row r="6" spans="1:4" s="12" customFormat="1" ht="18" customHeight="1">
      <c r="A6" s="259" t="s">
        <v>217</v>
      </c>
      <c r="B6" s="259"/>
      <c r="C6" s="259"/>
      <c r="D6" s="259"/>
    </row>
    <row r="7" spans="1:4" s="12" customFormat="1" ht="15.75" customHeight="1">
      <c r="A7" s="259" t="s">
        <v>218</v>
      </c>
      <c r="B7" s="259"/>
      <c r="C7" s="259"/>
      <c r="D7" s="259"/>
    </row>
    <row r="8" spans="1:4" s="12" customFormat="1" ht="29.25" customHeight="1">
      <c r="A8" s="259" t="s">
        <v>413</v>
      </c>
      <c r="B8" s="259"/>
      <c r="C8" s="259"/>
      <c r="D8" s="259"/>
    </row>
    <row r="9" spans="1:5" s="12" customFormat="1" ht="15.75" customHeight="1">
      <c r="A9" s="260" t="s">
        <v>18</v>
      </c>
      <c r="B9" s="261" t="s">
        <v>37</v>
      </c>
      <c r="C9" s="260" t="s">
        <v>19</v>
      </c>
      <c r="D9" s="260" t="s">
        <v>20</v>
      </c>
      <c r="E9" s="22"/>
    </row>
    <row r="10" spans="1:5" s="12" customFormat="1" ht="71.25" customHeight="1">
      <c r="A10" s="260"/>
      <c r="B10" s="261"/>
      <c r="C10" s="260"/>
      <c r="D10" s="260"/>
      <c r="E10" s="22"/>
    </row>
    <row r="11" spans="1:4" s="12" customFormat="1" ht="12.75">
      <c r="A11" s="1">
        <v>1</v>
      </c>
      <c r="B11" s="1">
        <v>3</v>
      </c>
      <c r="C11" s="1">
        <v>4</v>
      </c>
      <c r="D11" s="1">
        <v>5</v>
      </c>
    </row>
    <row r="12" spans="1:4" s="12" customFormat="1" ht="12.75">
      <c r="A12" s="32" t="s">
        <v>36</v>
      </c>
      <c r="B12" s="58" t="s">
        <v>68</v>
      </c>
      <c r="C12" s="54"/>
      <c r="D12" s="6"/>
    </row>
    <row r="13" spans="1:8" s="4" customFormat="1" ht="16.5">
      <c r="A13" s="67" t="s">
        <v>29</v>
      </c>
      <c r="B13" s="94" t="s">
        <v>220</v>
      </c>
      <c r="C13" s="95" t="s">
        <v>16</v>
      </c>
      <c r="D13" s="37">
        <v>102.3</v>
      </c>
      <c r="E13" s="96"/>
      <c r="F13" s="97"/>
      <c r="G13" s="98"/>
      <c r="H13" s="99"/>
    </row>
    <row r="14" spans="1:8" s="4" customFormat="1" ht="25.5">
      <c r="A14" s="67" t="s">
        <v>30</v>
      </c>
      <c r="B14" s="100" t="s">
        <v>219</v>
      </c>
      <c r="C14" s="7" t="s">
        <v>54</v>
      </c>
      <c r="D14" s="101">
        <f>D13*0.1</f>
        <v>10.23</v>
      </c>
      <c r="E14" s="96"/>
      <c r="F14" s="97"/>
      <c r="G14" s="98"/>
      <c r="H14" s="99"/>
    </row>
    <row r="15" spans="1:8" s="4" customFormat="1" ht="16.5">
      <c r="A15" s="67" t="s">
        <v>41</v>
      </c>
      <c r="B15" s="21" t="s">
        <v>235</v>
      </c>
      <c r="C15" s="7"/>
      <c r="D15" s="101"/>
      <c r="E15" s="103"/>
      <c r="F15" s="97"/>
      <c r="G15" s="98"/>
      <c r="H15" s="99"/>
    </row>
    <row r="16" spans="1:16" s="62" customFormat="1" ht="25.5">
      <c r="A16" s="67" t="s">
        <v>45</v>
      </c>
      <c r="B16" s="3" t="s">
        <v>221</v>
      </c>
      <c r="C16" s="46" t="s">
        <v>54</v>
      </c>
      <c r="D16" s="25">
        <v>24.3</v>
      </c>
      <c r="E16" s="34"/>
      <c r="F16" s="34"/>
      <c r="G16" s="66"/>
      <c r="H16" s="66"/>
      <c r="I16" s="66"/>
      <c r="J16" s="34"/>
      <c r="K16" s="61"/>
      <c r="L16" s="61"/>
      <c r="M16" s="61"/>
      <c r="N16" s="61"/>
      <c r="O16" s="61"/>
      <c r="P16" s="61"/>
    </row>
    <row r="17" spans="1:4" s="12" customFormat="1" ht="12.75">
      <c r="A17" s="67" t="s">
        <v>46</v>
      </c>
      <c r="B17" s="94" t="s">
        <v>222</v>
      </c>
      <c r="C17" s="9" t="s">
        <v>16</v>
      </c>
      <c r="D17" s="6">
        <v>37.51</v>
      </c>
    </row>
    <row r="18" spans="1:4" s="35" customFormat="1" ht="12.75">
      <c r="A18" s="67" t="s">
        <v>47</v>
      </c>
      <c r="B18" s="3" t="s">
        <v>232</v>
      </c>
      <c r="C18" s="9" t="s">
        <v>54</v>
      </c>
      <c r="D18" s="7">
        <v>7.5</v>
      </c>
    </row>
    <row r="19" spans="1:8" s="4" customFormat="1" ht="16.5">
      <c r="A19" s="152"/>
      <c r="B19" s="153" t="s">
        <v>233</v>
      </c>
      <c r="C19" s="154" t="s">
        <v>54</v>
      </c>
      <c r="D19" s="155">
        <f>D18*1.22</f>
        <v>9.15</v>
      </c>
      <c r="E19" s="103"/>
      <c r="F19" s="156"/>
      <c r="G19" s="98"/>
      <c r="H19" s="99"/>
    </row>
    <row r="20" spans="1:8" s="12" customFormat="1" ht="29.25" customHeight="1">
      <c r="A20" s="67" t="s">
        <v>48</v>
      </c>
      <c r="B20" s="157" t="s">
        <v>223</v>
      </c>
      <c r="C20" s="9" t="s">
        <v>16</v>
      </c>
      <c r="D20" s="6">
        <v>37.5</v>
      </c>
      <c r="E20" s="158"/>
      <c r="F20" s="97"/>
      <c r="G20" s="159"/>
      <c r="H20" s="97"/>
    </row>
    <row r="21" spans="1:8" s="12" customFormat="1" ht="12.75">
      <c r="A21" s="33"/>
      <c r="B21" s="160" t="s">
        <v>224</v>
      </c>
      <c r="C21" s="49" t="s">
        <v>54</v>
      </c>
      <c r="D21" s="161">
        <f>D20*0.3*1.3</f>
        <v>14.625</v>
      </c>
      <c r="E21" s="158"/>
      <c r="F21" s="97"/>
      <c r="G21" s="159"/>
      <c r="H21" s="97"/>
    </row>
    <row r="22" spans="1:8" s="12" customFormat="1" ht="12.75">
      <c r="A22" s="33" t="s">
        <v>49</v>
      </c>
      <c r="B22" s="157" t="s">
        <v>372</v>
      </c>
      <c r="C22" s="9" t="s">
        <v>16</v>
      </c>
      <c r="D22" s="161">
        <v>33.5</v>
      </c>
      <c r="E22" s="158"/>
      <c r="F22" s="97"/>
      <c r="G22" s="159"/>
      <c r="H22" s="97"/>
    </row>
    <row r="23" spans="1:8" s="12" customFormat="1" ht="12.75">
      <c r="A23" s="33"/>
      <c r="B23" s="160" t="s">
        <v>373</v>
      </c>
      <c r="C23" s="9" t="s">
        <v>16</v>
      </c>
      <c r="D23" s="161">
        <f>D22*1.1</f>
        <v>36.85</v>
      </c>
      <c r="E23" s="158"/>
      <c r="F23" s="97"/>
      <c r="G23" s="159"/>
      <c r="H23" s="97"/>
    </row>
    <row r="24" spans="1:15" s="45" customFormat="1" ht="28.5" customHeight="1">
      <c r="A24" s="33" t="s">
        <v>50</v>
      </c>
      <c r="B24" s="38" t="s">
        <v>230</v>
      </c>
      <c r="C24" s="9" t="s">
        <v>1</v>
      </c>
      <c r="D24" s="162">
        <v>0.292</v>
      </c>
      <c r="E24" s="42"/>
      <c r="F24" s="66"/>
      <c r="G24" s="163"/>
      <c r="H24" s="163"/>
      <c r="I24" s="42"/>
      <c r="J24" s="43"/>
      <c r="K24" s="43"/>
      <c r="L24" s="43"/>
      <c r="M24" s="43"/>
      <c r="N24" s="43"/>
      <c r="O24" s="43"/>
    </row>
    <row r="25" spans="1:6" s="12" customFormat="1" ht="15.75" customHeight="1">
      <c r="A25" s="33"/>
      <c r="B25" s="53" t="s">
        <v>238</v>
      </c>
      <c r="C25" s="9" t="s">
        <v>44</v>
      </c>
      <c r="D25" s="7">
        <f>109.2*1.08</f>
        <v>117.936</v>
      </c>
      <c r="F25" s="66"/>
    </row>
    <row r="26" spans="1:6" s="12" customFormat="1" ht="15.75" customHeight="1">
      <c r="A26" s="33"/>
      <c r="B26" s="53" t="s">
        <v>239</v>
      </c>
      <c r="C26" s="9" t="s">
        <v>44</v>
      </c>
      <c r="D26" s="7">
        <f>17.3*1.08</f>
        <v>18.684</v>
      </c>
      <c r="F26" s="66"/>
    </row>
    <row r="27" spans="1:6" s="12" customFormat="1" ht="15.75" customHeight="1">
      <c r="A27" s="33"/>
      <c r="B27" s="53" t="s">
        <v>240</v>
      </c>
      <c r="C27" s="9" t="s">
        <v>44</v>
      </c>
      <c r="D27" s="7">
        <f>16.4*1.08</f>
        <v>17.712</v>
      </c>
      <c r="F27" s="66"/>
    </row>
    <row r="28" spans="1:6" s="12" customFormat="1" ht="15.75" customHeight="1">
      <c r="A28" s="33"/>
      <c r="B28" s="53" t="s">
        <v>241</v>
      </c>
      <c r="C28" s="9" t="s">
        <v>44</v>
      </c>
      <c r="D28" s="7">
        <f>5.2*1.08</f>
        <v>5.6160000000000005</v>
      </c>
      <c r="F28" s="66"/>
    </row>
    <row r="29" spans="1:6" s="12" customFormat="1" ht="15.75" customHeight="1">
      <c r="A29" s="33"/>
      <c r="B29" s="53" t="s">
        <v>242</v>
      </c>
      <c r="C29" s="9" t="s">
        <v>44</v>
      </c>
      <c r="D29" s="7">
        <f>1.4*1.08</f>
        <v>1.512</v>
      </c>
      <c r="F29" s="66"/>
    </row>
    <row r="30" spans="1:6" s="12" customFormat="1" ht="15.75" customHeight="1">
      <c r="A30" s="33"/>
      <c r="B30" s="53" t="s">
        <v>244</v>
      </c>
      <c r="C30" s="9" t="s">
        <v>44</v>
      </c>
      <c r="D30" s="7">
        <f>4*1.08</f>
        <v>4.32</v>
      </c>
      <c r="F30" s="66"/>
    </row>
    <row r="31" spans="1:6" s="12" customFormat="1" ht="15.75" customHeight="1">
      <c r="A31" s="33"/>
      <c r="B31" s="53" t="s">
        <v>243</v>
      </c>
      <c r="C31" s="9" t="s">
        <v>44</v>
      </c>
      <c r="D31" s="7">
        <f>126.9*1.08</f>
        <v>137.05200000000002</v>
      </c>
      <c r="F31" s="66"/>
    </row>
    <row r="32" spans="1:6" s="12" customFormat="1" ht="15.75" customHeight="1">
      <c r="A32" s="33"/>
      <c r="B32" s="53" t="s">
        <v>245</v>
      </c>
      <c r="C32" s="9" t="s">
        <v>44</v>
      </c>
      <c r="D32" s="7">
        <f>6.9*1.08</f>
        <v>7.452000000000001</v>
      </c>
      <c r="F32" s="66"/>
    </row>
    <row r="33" spans="1:6" s="12" customFormat="1" ht="15.75" customHeight="1">
      <c r="A33" s="33"/>
      <c r="B33" s="53" t="s">
        <v>246</v>
      </c>
      <c r="C33" s="9" t="s">
        <v>44</v>
      </c>
      <c r="D33" s="7">
        <f>3.3*1.08</f>
        <v>3.564</v>
      </c>
      <c r="F33" s="66"/>
    </row>
    <row r="34" spans="1:6" s="12" customFormat="1" ht="15.75" customHeight="1">
      <c r="A34" s="33"/>
      <c r="B34" s="53" t="s">
        <v>247</v>
      </c>
      <c r="C34" s="9" t="s">
        <v>44</v>
      </c>
      <c r="D34" s="7">
        <f>0.9*1.08</f>
        <v>0.9720000000000001</v>
      </c>
      <c r="F34" s="66"/>
    </row>
    <row r="35" spans="1:6" s="12" customFormat="1" ht="12.75">
      <c r="A35" s="33"/>
      <c r="B35" s="53" t="s">
        <v>225</v>
      </c>
      <c r="C35" s="9" t="s">
        <v>26</v>
      </c>
      <c r="D35" s="7">
        <v>1</v>
      </c>
      <c r="F35" s="66"/>
    </row>
    <row r="36" spans="1:6" s="12" customFormat="1" ht="25.5">
      <c r="A36" s="33" t="s">
        <v>27</v>
      </c>
      <c r="B36" s="164" t="s">
        <v>226</v>
      </c>
      <c r="C36" s="69" t="s">
        <v>16</v>
      </c>
      <c r="D36" s="165">
        <v>10</v>
      </c>
      <c r="F36" s="42"/>
    </row>
    <row r="37" spans="1:8" s="12" customFormat="1" ht="51.75" customHeight="1">
      <c r="A37" s="33" t="s">
        <v>5</v>
      </c>
      <c r="B37" s="38" t="s">
        <v>376</v>
      </c>
      <c r="C37" s="9" t="s">
        <v>54</v>
      </c>
      <c r="D37" s="7">
        <v>6.7</v>
      </c>
      <c r="E37" s="158"/>
      <c r="F37" s="97"/>
      <c r="G37" s="159"/>
      <c r="H37" s="97"/>
    </row>
    <row r="38" spans="1:8" s="12" customFormat="1" ht="12.75">
      <c r="A38" s="33"/>
      <c r="B38" s="53" t="s">
        <v>227</v>
      </c>
      <c r="C38" s="9" t="s">
        <v>54</v>
      </c>
      <c r="D38" s="7">
        <f>D37*1.05</f>
        <v>7.035</v>
      </c>
      <c r="E38" s="158"/>
      <c r="F38" s="97"/>
      <c r="G38" s="159"/>
      <c r="H38" s="97"/>
    </row>
    <row r="39" spans="1:16" s="45" customFormat="1" ht="12.75">
      <c r="A39" s="33"/>
      <c r="B39" s="53" t="s">
        <v>228</v>
      </c>
      <c r="C39" s="37" t="s">
        <v>229</v>
      </c>
      <c r="D39" s="166">
        <f>D38*0.25</f>
        <v>1.75875</v>
      </c>
      <c r="E39" s="42"/>
      <c r="F39" s="42"/>
      <c r="G39" s="42"/>
      <c r="H39" s="43"/>
      <c r="I39" s="44"/>
      <c r="J39" s="43"/>
      <c r="K39" s="43"/>
      <c r="L39" s="43"/>
      <c r="M39" s="43"/>
      <c r="N39" s="43"/>
      <c r="O39" s="43"/>
      <c r="P39" s="43"/>
    </row>
    <row r="40" spans="1:16" s="45" customFormat="1" ht="12.75">
      <c r="A40" s="33"/>
      <c r="B40" s="53" t="s">
        <v>375</v>
      </c>
      <c r="C40" s="9" t="s">
        <v>26</v>
      </c>
      <c r="D40" s="7">
        <v>1</v>
      </c>
      <c r="E40" s="42"/>
      <c r="F40" s="42"/>
      <c r="G40" s="42"/>
      <c r="H40" s="43"/>
      <c r="I40" s="44"/>
      <c r="J40" s="43"/>
      <c r="K40" s="43"/>
      <c r="L40" s="43"/>
      <c r="M40" s="43"/>
      <c r="N40" s="43"/>
      <c r="O40" s="43"/>
      <c r="P40" s="43"/>
    </row>
    <row r="41" spans="1:12" s="45" customFormat="1" ht="12.75">
      <c r="A41" s="33" t="s">
        <v>374</v>
      </c>
      <c r="B41" s="167" t="s">
        <v>231</v>
      </c>
      <c r="C41" s="46" t="s">
        <v>16</v>
      </c>
      <c r="D41" s="25">
        <v>6.5</v>
      </c>
      <c r="E41" s="42"/>
      <c r="F41" s="42"/>
      <c r="G41" s="43"/>
      <c r="H41" s="43"/>
      <c r="I41" s="43"/>
      <c r="J41" s="168"/>
      <c r="K41" s="169"/>
      <c r="L41" s="168"/>
    </row>
    <row r="42" spans="1:12" s="45" customFormat="1" ht="12.75">
      <c r="A42" s="33"/>
      <c r="B42" s="171" t="s">
        <v>56</v>
      </c>
      <c r="C42" s="170" t="s">
        <v>44</v>
      </c>
      <c r="D42" s="25">
        <f>D41*4.4</f>
        <v>28.6</v>
      </c>
      <c r="E42" s="42"/>
      <c r="F42" s="42"/>
      <c r="G42" s="43"/>
      <c r="H42" s="43"/>
      <c r="I42" s="43"/>
      <c r="J42" s="168"/>
      <c r="K42" s="169"/>
      <c r="L42" s="168"/>
    </row>
    <row r="43" spans="1:11" s="45" customFormat="1" ht="12.75">
      <c r="A43" s="58">
        <v>3</v>
      </c>
      <c r="B43" s="104" t="s">
        <v>234</v>
      </c>
      <c r="C43" s="64"/>
      <c r="D43" s="63"/>
      <c r="E43" s="43"/>
      <c r="F43" s="43"/>
      <c r="G43" s="43"/>
      <c r="H43" s="43"/>
      <c r="I43" s="43"/>
      <c r="K43" s="19"/>
    </row>
    <row r="44" spans="1:16" s="62" customFormat="1" ht="25.5">
      <c r="A44" s="67" t="s">
        <v>51</v>
      </c>
      <c r="B44" s="3" t="s">
        <v>221</v>
      </c>
      <c r="C44" s="46" t="s">
        <v>54</v>
      </c>
      <c r="D44" s="25">
        <v>26</v>
      </c>
      <c r="E44" s="34"/>
      <c r="F44" s="34"/>
      <c r="G44" s="66"/>
      <c r="H44" s="66"/>
      <c r="I44" s="66"/>
      <c r="J44" s="34"/>
      <c r="K44" s="61"/>
      <c r="L44" s="61"/>
      <c r="M44" s="61"/>
      <c r="N44" s="61"/>
      <c r="O44" s="61"/>
      <c r="P44" s="61"/>
    </row>
    <row r="45" spans="1:4" s="12" customFormat="1" ht="12.75">
      <c r="A45" s="67" t="s">
        <v>2</v>
      </c>
      <c r="B45" s="94" t="s">
        <v>222</v>
      </c>
      <c r="C45" s="9" t="s">
        <v>16</v>
      </c>
      <c r="D45" s="6">
        <v>65</v>
      </c>
    </row>
    <row r="46" spans="1:4" s="35" customFormat="1" ht="12.75">
      <c r="A46" s="67" t="s">
        <v>13</v>
      </c>
      <c r="B46" s="3" t="s">
        <v>232</v>
      </c>
      <c r="C46" s="9" t="s">
        <v>54</v>
      </c>
      <c r="D46" s="7">
        <v>13</v>
      </c>
    </row>
    <row r="47" spans="1:8" s="4" customFormat="1" ht="16.5">
      <c r="A47" s="152"/>
      <c r="B47" s="153" t="s">
        <v>233</v>
      </c>
      <c r="C47" s="154" t="s">
        <v>54</v>
      </c>
      <c r="D47" s="155">
        <f>D46*1.22</f>
        <v>15.86</v>
      </c>
      <c r="E47" s="103"/>
      <c r="F47" s="156"/>
      <c r="G47" s="98"/>
      <c r="H47" s="99"/>
    </row>
    <row r="48" spans="1:8" s="12" customFormat="1" ht="29.25" customHeight="1">
      <c r="A48" s="67" t="s">
        <v>10</v>
      </c>
      <c r="B48" s="157" t="s">
        <v>236</v>
      </c>
      <c r="C48" s="9" t="s">
        <v>16</v>
      </c>
      <c r="D48" s="6">
        <v>65</v>
      </c>
      <c r="E48" s="158"/>
      <c r="F48" s="97"/>
      <c r="G48" s="159"/>
      <c r="H48" s="97"/>
    </row>
    <row r="49" spans="1:8" s="12" customFormat="1" ht="12.75">
      <c r="A49" s="33"/>
      <c r="B49" s="160" t="s">
        <v>237</v>
      </c>
      <c r="C49" s="49" t="s">
        <v>54</v>
      </c>
      <c r="D49" s="161">
        <f>D48*0.2*1.3</f>
        <v>16.900000000000002</v>
      </c>
      <c r="E49" s="158"/>
      <c r="F49" s="97"/>
      <c r="G49" s="159"/>
      <c r="H49" s="97"/>
    </row>
    <row r="50" spans="1:8" s="12" customFormat="1" ht="12.75">
      <c r="A50" s="67" t="s">
        <v>11</v>
      </c>
      <c r="B50" s="172" t="s">
        <v>251</v>
      </c>
      <c r="C50" s="9" t="s">
        <v>16</v>
      </c>
      <c r="D50" s="161">
        <v>69</v>
      </c>
      <c r="E50" s="158"/>
      <c r="F50" s="97"/>
      <c r="G50" s="159"/>
      <c r="H50" s="97"/>
    </row>
    <row r="51" spans="1:14" s="45" customFormat="1" ht="25.5">
      <c r="A51" s="173" t="s">
        <v>43</v>
      </c>
      <c r="B51" s="174" t="s">
        <v>248</v>
      </c>
      <c r="C51" s="46" t="s">
        <v>26</v>
      </c>
      <c r="D51" s="7">
        <v>1</v>
      </c>
      <c r="E51" s="42"/>
      <c r="F51" s="43"/>
      <c r="G51" s="44"/>
      <c r="H51" s="43"/>
      <c r="I51" s="43"/>
      <c r="J51" s="43"/>
      <c r="K51" s="43"/>
      <c r="L51" s="43"/>
      <c r="M51" s="43"/>
      <c r="N51" s="43"/>
    </row>
    <row r="52" spans="1:11" s="45" customFormat="1" ht="12.75">
      <c r="A52" s="59" t="s">
        <v>40</v>
      </c>
      <c r="B52" s="1" t="s">
        <v>250</v>
      </c>
      <c r="C52" s="65"/>
      <c r="D52" s="25"/>
      <c r="E52" s="43"/>
      <c r="F52" s="43"/>
      <c r="G52" s="43"/>
      <c r="H52" s="43"/>
      <c r="I52" s="43"/>
      <c r="K52" s="19"/>
    </row>
    <row r="53" spans="1:4" s="12" customFormat="1" ht="25.5">
      <c r="A53" s="33" t="s">
        <v>14</v>
      </c>
      <c r="B53" s="38" t="s">
        <v>255</v>
      </c>
      <c r="C53" s="117" t="s">
        <v>52</v>
      </c>
      <c r="D53" s="9">
        <v>24</v>
      </c>
    </row>
    <row r="54" spans="1:15" s="62" customFormat="1" ht="12.75">
      <c r="A54" s="33" t="s">
        <v>294</v>
      </c>
      <c r="B54" s="38" t="s">
        <v>256</v>
      </c>
      <c r="C54" s="69" t="s">
        <v>54</v>
      </c>
      <c r="D54" s="7">
        <v>0.07</v>
      </c>
      <c r="E54" s="34"/>
      <c r="F54" s="34"/>
      <c r="G54" s="34"/>
      <c r="H54" s="61"/>
      <c r="I54" s="114"/>
      <c r="J54" s="114"/>
      <c r="K54" s="114"/>
      <c r="L54" s="114"/>
      <c r="M54" s="115"/>
      <c r="N54" s="115"/>
      <c r="O54" s="115"/>
    </row>
    <row r="55" spans="1:16" s="62" customFormat="1" ht="12.75">
      <c r="A55" s="33"/>
      <c r="B55" s="53" t="s">
        <v>257</v>
      </c>
      <c r="C55" s="69" t="s">
        <v>54</v>
      </c>
      <c r="D55" s="7">
        <f>D54*1.3</f>
        <v>0.09100000000000001</v>
      </c>
      <c r="E55" s="34"/>
      <c r="F55" s="34"/>
      <c r="G55" s="66"/>
      <c r="H55" s="66"/>
      <c r="I55" s="66"/>
      <c r="J55" s="34"/>
      <c r="K55" s="61"/>
      <c r="L55" s="61"/>
      <c r="M55" s="61"/>
      <c r="N55" s="61"/>
      <c r="O55" s="61"/>
      <c r="P55" s="61"/>
    </row>
    <row r="56" spans="1:16" s="62" customFormat="1" ht="12.75">
      <c r="A56" s="33" t="s">
        <v>295</v>
      </c>
      <c r="B56" s="38" t="s">
        <v>258</v>
      </c>
      <c r="C56" s="69" t="s">
        <v>28</v>
      </c>
      <c r="D56" s="7">
        <v>24</v>
      </c>
      <c r="E56" s="34"/>
      <c r="F56" s="34"/>
      <c r="G56" s="66"/>
      <c r="H56" s="66"/>
      <c r="I56" s="66"/>
      <c r="J56" s="34"/>
      <c r="K56" s="61"/>
      <c r="L56" s="61"/>
      <c r="M56" s="61"/>
      <c r="N56" s="61"/>
      <c r="O56" s="61"/>
      <c r="P56" s="61"/>
    </row>
    <row r="57" spans="1:16" s="62" customFormat="1" ht="12.75">
      <c r="A57" s="33"/>
      <c r="B57" s="53" t="s">
        <v>259</v>
      </c>
      <c r="C57" s="69" t="s">
        <v>54</v>
      </c>
      <c r="D57" s="7">
        <v>0.56</v>
      </c>
      <c r="E57" s="34"/>
      <c r="F57" s="34"/>
      <c r="G57" s="66"/>
      <c r="H57" s="66"/>
      <c r="I57" s="66"/>
      <c r="J57" s="34"/>
      <c r="K57" s="61"/>
      <c r="L57" s="61"/>
      <c r="M57" s="61"/>
      <c r="N57" s="61"/>
      <c r="O57" s="61"/>
      <c r="P57" s="61"/>
    </row>
    <row r="58" spans="1:4" s="12" customFormat="1" ht="12.75">
      <c r="A58" s="33"/>
      <c r="B58" s="53" t="s">
        <v>265</v>
      </c>
      <c r="C58" s="69" t="s">
        <v>28</v>
      </c>
      <c r="D58" s="7">
        <v>24</v>
      </c>
    </row>
    <row r="59" spans="1:15" s="62" customFormat="1" ht="25.5">
      <c r="A59" s="33" t="s">
        <v>296</v>
      </c>
      <c r="B59" s="38" t="s">
        <v>260</v>
      </c>
      <c r="C59" s="117" t="s">
        <v>35</v>
      </c>
      <c r="D59" s="9">
        <v>56</v>
      </c>
      <c r="E59" s="34"/>
      <c r="F59" s="34"/>
      <c r="G59" s="34"/>
      <c r="H59" s="61"/>
      <c r="I59" s="114"/>
      <c r="J59" s="114"/>
      <c r="K59" s="114"/>
      <c r="L59" s="114"/>
      <c r="M59" s="115"/>
      <c r="N59" s="115"/>
      <c r="O59" s="115"/>
    </row>
    <row r="60" spans="1:16" s="62" customFormat="1" ht="12.75">
      <c r="A60" s="32"/>
      <c r="B60" s="53" t="s">
        <v>261</v>
      </c>
      <c r="C60" s="117" t="s">
        <v>52</v>
      </c>
      <c r="D60" s="118">
        <v>19</v>
      </c>
      <c r="E60" s="34"/>
      <c r="F60" s="34"/>
      <c r="G60" s="66"/>
      <c r="H60" s="66"/>
      <c r="I60" s="66"/>
      <c r="J60" s="34"/>
      <c r="K60" s="61"/>
      <c r="L60" s="61"/>
      <c r="M60" s="61"/>
      <c r="N60" s="61"/>
      <c r="O60" s="61"/>
      <c r="P60" s="61"/>
    </row>
    <row r="61" spans="1:16" s="62" customFormat="1" ht="12.75">
      <c r="A61" s="32"/>
      <c r="B61" s="53" t="s">
        <v>262</v>
      </c>
      <c r="C61" s="117" t="s">
        <v>52</v>
      </c>
      <c r="D61" s="118">
        <v>1</v>
      </c>
      <c r="E61" s="34"/>
      <c r="F61" s="34"/>
      <c r="G61" s="66"/>
      <c r="H61" s="66"/>
      <c r="I61" s="66"/>
      <c r="J61" s="34"/>
      <c r="K61" s="61"/>
      <c r="L61" s="61"/>
      <c r="M61" s="61"/>
      <c r="N61" s="61"/>
      <c r="O61" s="61"/>
      <c r="P61" s="61"/>
    </row>
    <row r="62" spans="1:16" s="62" customFormat="1" ht="12.75">
      <c r="A62" s="32"/>
      <c r="B62" s="53" t="s">
        <v>263</v>
      </c>
      <c r="C62" s="117" t="s">
        <v>52</v>
      </c>
      <c r="D62" s="118">
        <v>1</v>
      </c>
      <c r="E62" s="34"/>
      <c r="F62" s="34"/>
      <c r="G62" s="66"/>
      <c r="H62" s="66"/>
      <c r="I62" s="66"/>
      <c r="J62" s="34"/>
      <c r="K62" s="61"/>
      <c r="L62" s="61"/>
      <c r="M62" s="61"/>
      <c r="N62" s="61"/>
      <c r="O62" s="61"/>
      <c r="P62" s="61"/>
    </row>
    <row r="63" spans="1:4" s="12" customFormat="1" ht="25.5">
      <c r="A63" s="9"/>
      <c r="B63" s="53" t="s">
        <v>254</v>
      </c>
      <c r="C63" s="117" t="s">
        <v>53</v>
      </c>
      <c r="D63" s="118">
        <v>22</v>
      </c>
    </row>
    <row r="64" spans="1:4" s="12" customFormat="1" ht="25.5">
      <c r="A64" s="33" t="s">
        <v>297</v>
      </c>
      <c r="B64" s="38" t="s">
        <v>264</v>
      </c>
      <c r="C64" s="68" t="s">
        <v>53</v>
      </c>
      <c r="D64" s="68">
        <v>1</v>
      </c>
    </row>
    <row r="65" spans="1:4" s="12" customFormat="1" ht="51">
      <c r="A65" s="9"/>
      <c r="B65" s="119" t="s">
        <v>266</v>
      </c>
      <c r="C65" s="68" t="s">
        <v>53</v>
      </c>
      <c r="D65" s="68">
        <v>1</v>
      </c>
    </row>
    <row r="66" spans="1:4" s="12" customFormat="1" ht="12.75">
      <c r="A66" s="55"/>
      <c r="B66" s="8" t="s">
        <v>405</v>
      </c>
      <c r="C66" s="55" t="s">
        <v>17</v>
      </c>
      <c r="D66" s="21"/>
    </row>
    <row r="67" spans="1:4" s="12" customFormat="1" ht="12.75">
      <c r="A67" s="13"/>
      <c r="B67" s="14"/>
      <c r="C67" s="15"/>
      <c r="D67" s="15"/>
    </row>
    <row r="68" spans="1:4" s="12" customFormat="1" ht="12.75">
      <c r="A68" s="258"/>
      <c r="B68" s="258"/>
      <c r="C68" s="258"/>
      <c r="D68" s="258"/>
    </row>
    <row r="69" spans="1:4" s="12" customFormat="1" ht="18" customHeight="1">
      <c r="A69" s="258"/>
      <c r="B69" s="258"/>
      <c r="C69" s="258"/>
      <c r="D69" s="258"/>
    </row>
    <row r="70" spans="1:4" s="12" customFormat="1" ht="12.75">
      <c r="A70" s="16"/>
      <c r="B70" s="17"/>
      <c r="C70" s="17"/>
      <c r="D70" s="17"/>
    </row>
    <row r="71" spans="1:4" s="12" customFormat="1" ht="12.75">
      <c r="A71" s="17"/>
      <c r="B71" s="257"/>
      <c r="C71" s="257"/>
      <c r="D71" s="257"/>
    </row>
    <row r="72" spans="1:4" s="12" customFormat="1" ht="12.75">
      <c r="A72" s="17"/>
      <c r="B72" s="17"/>
      <c r="C72" s="17"/>
      <c r="D72" s="17"/>
    </row>
    <row r="73" spans="1:4" s="12" customFormat="1" ht="12.75">
      <c r="A73" s="17"/>
      <c r="B73" s="17"/>
      <c r="C73" s="17"/>
      <c r="D73" s="17"/>
    </row>
    <row r="74" spans="1:4" s="12" customFormat="1" ht="12.75">
      <c r="A74" s="17"/>
      <c r="B74" s="56"/>
      <c r="C74" s="17"/>
      <c r="D74" s="17"/>
    </row>
  </sheetData>
  <sheetProtection/>
  <mergeCells count="15">
    <mergeCell ref="A3:D3"/>
    <mergeCell ref="A4:D4"/>
    <mergeCell ref="A5:D5"/>
    <mergeCell ref="D9:D10"/>
    <mergeCell ref="A6:D6"/>
    <mergeCell ref="A1:D1"/>
    <mergeCell ref="B71:D71"/>
    <mergeCell ref="A68:D68"/>
    <mergeCell ref="A69:D69"/>
    <mergeCell ref="A7:D7"/>
    <mergeCell ref="A8:D8"/>
    <mergeCell ref="A9:A10"/>
    <mergeCell ref="B9:B10"/>
    <mergeCell ref="C9:C10"/>
    <mergeCell ref="A2:D2"/>
  </mergeCells>
  <dataValidations count="2">
    <dataValidation type="list" allowBlank="1" showInputMessage="1" showErrorMessage="1" sqref="C43 C59:C64">
      <formula1>#REF!</formula1>
    </dataValidation>
    <dataValidation type="list" allowBlank="1" showErrorMessage="1" sqref="C49 C36 C21">
      <formula1>#REF!</formula1>
      <formula2>0</formula2>
    </dataValidation>
  </dataValidations>
  <printOptions/>
  <pageMargins left="1" right="0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47"/>
  <sheetViews>
    <sheetView zoomScalePageLayoutView="0" workbookViewId="0" topLeftCell="A31">
      <selection activeCell="A44" sqref="A44:B45"/>
    </sheetView>
  </sheetViews>
  <sheetFormatPr defaultColWidth="11.421875" defaultRowHeight="15"/>
  <cols>
    <col min="1" max="1" width="6.28125" style="17" customWidth="1"/>
    <col min="2" max="2" width="65.140625" style="17" customWidth="1"/>
    <col min="3" max="3" width="7.7109375" style="17" customWidth="1"/>
    <col min="4" max="4" width="7.57421875" style="17" customWidth="1"/>
    <col min="5" max="5" width="10.140625" style="30" customWidth="1"/>
    <col min="6" max="16384" width="11.421875" style="30" customWidth="1"/>
  </cols>
  <sheetData>
    <row r="1" spans="1:4" ht="18" customHeight="1">
      <c r="A1" s="256" t="s">
        <v>406</v>
      </c>
      <c r="B1" s="256"/>
      <c r="C1" s="256"/>
      <c r="D1" s="256"/>
    </row>
    <row r="2" spans="1:4" s="4" customFormat="1" ht="15.75" customHeight="1">
      <c r="A2" s="265" t="s">
        <v>253</v>
      </c>
      <c r="B2" s="266"/>
      <c r="C2" s="266"/>
      <c r="D2" s="266"/>
    </row>
    <row r="3" spans="1:4" s="4" customFormat="1" ht="15.75">
      <c r="A3" s="267" t="s">
        <v>38</v>
      </c>
      <c r="B3" s="267"/>
      <c r="C3" s="267"/>
      <c r="D3" s="267"/>
    </row>
    <row r="4" spans="1:4" s="4" customFormat="1" ht="15.75">
      <c r="A4" s="5"/>
      <c r="B4" s="5"/>
      <c r="C4" s="5"/>
      <c r="D4" s="5"/>
    </row>
    <row r="5" spans="1:4" s="12" customFormat="1" ht="28.5" customHeight="1">
      <c r="A5" s="259" t="s">
        <v>215</v>
      </c>
      <c r="B5" s="259"/>
      <c r="C5" s="259"/>
      <c r="D5" s="259"/>
    </row>
    <row r="6" spans="1:4" s="12" customFormat="1" ht="30" customHeight="1">
      <c r="A6" s="259" t="s">
        <v>216</v>
      </c>
      <c r="B6" s="259"/>
      <c r="C6" s="259"/>
      <c r="D6" s="259"/>
    </row>
    <row r="7" spans="1:4" s="12" customFormat="1" ht="18" customHeight="1">
      <c r="A7" s="259" t="s">
        <v>217</v>
      </c>
      <c r="B7" s="259"/>
      <c r="C7" s="259"/>
      <c r="D7" s="259"/>
    </row>
    <row r="8" spans="1:4" s="12" customFormat="1" ht="15.75" customHeight="1">
      <c r="A8" s="259" t="s">
        <v>218</v>
      </c>
      <c r="B8" s="259"/>
      <c r="C8" s="259"/>
      <c r="D8" s="259"/>
    </row>
    <row r="9" spans="1:4" s="12" customFormat="1" ht="12.75">
      <c r="A9" s="18"/>
      <c r="B9" s="18"/>
      <c r="C9" s="18"/>
      <c r="D9" s="18"/>
    </row>
    <row r="10" spans="1:4" s="12" customFormat="1" ht="29.25" customHeight="1">
      <c r="A10" s="259" t="s">
        <v>414</v>
      </c>
      <c r="B10" s="259"/>
      <c r="C10" s="259"/>
      <c r="D10" s="259"/>
    </row>
    <row r="11" spans="1:5" s="12" customFormat="1" ht="15.75" customHeight="1">
      <c r="A11" s="260" t="s">
        <v>18</v>
      </c>
      <c r="B11" s="261" t="s">
        <v>37</v>
      </c>
      <c r="C11" s="260" t="s">
        <v>19</v>
      </c>
      <c r="D11" s="260" t="s">
        <v>20</v>
      </c>
      <c r="E11" s="22"/>
    </row>
    <row r="12" spans="1:5" s="12" customFormat="1" ht="71.25" customHeight="1">
      <c r="A12" s="260"/>
      <c r="B12" s="261"/>
      <c r="C12" s="260"/>
      <c r="D12" s="260"/>
      <c r="E12" s="22"/>
    </row>
    <row r="13" spans="1:4" s="12" customFormat="1" ht="12.75">
      <c r="A13" s="1">
        <v>1</v>
      </c>
      <c r="B13" s="1">
        <v>3</v>
      </c>
      <c r="C13" s="1">
        <v>4</v>
      </c>
      <c r="D13" s="1">
        <v>5</v>
      </c>
    </row>
    <row r="14" spans="1:4" s="12" customFormat="1" ht="27.75" customHeight="1">
      <c r="A14" s="175" t="s">
        <v>3</v>
      </c>
      <c r="B14" s="50" t="s">
        <v>182</v>
      </c>
      <c r="C14" s="50"/>
      <c r="D14" s="50"/>
    </row>
    <row r="15" spans="1:4" s="12" customFormat="1" ht="12.75">
      <c r="A15" s="51" t="s">
        <v>29</v>
      </c>
      <c r="B15" s="52" t="s">
        <v>183</v>
      </c>
      <c r="C15" s="46" t="s">
        <v>26</v>
      </c>
      <c r="D15" s="25">
        <v>1</v>
      </c>
    </row>
    <row r="16" spans="1:4" s="12" customFormat="1" ht="12.75">
      <c r="A16" s="51">
        <v>2</v>
      </c>
      <c r="B16" s="93" t="s">
        <v>184</v>
      </c>
      <c r="C16" s="46"/>
      <c r="D16" s="25"/>
    </row>
    <row r="17" spans="1:4" s="12" customFormat="1" ht="12.75">
      <c r="A17" s="51" t="s">
        <v>45</v>
      </c>
      <c r="B17" s="52" t="s">
        <v>185</v>
      </c>
      <c r="C17" s="46" t="s">
        <v>26</v>
      </c>
      <c r="D17" s="25">
        <v>1</v>
      </c>
    </row>
    <row r="18" spans="1:4" s="12" customFormat="1" ht="12.75">
      <c r="A18" s="51" t="s">
        <v>46</v>
      </c>
      <c r="B18" s="176" t="s">
        <v>186</v>
      </c>
      <c r="C18" s="46" t="s">
        <v>26</v>
      </c>
      <c r="D18" s="25">
        <v>1</v>
      </c>
    </row>
    <row r="19" spans="1:4" s="12" customFormat="1" ht="12.75">
      <c r="A19" s="51" t="s">
        <v>47</v>
      </c>
      <c r="B19" s="176" t="s">
        <v>187</v>
      </c>
      <c r="C19" s="46" t="s">
        <v>26</v>
      </c>
      <c r="D19" s="25">
        <v>1</v>
      </c>
    </row>
    <row r="20" spans="1:4" s="12" customFormat="1" ht="12.75">
      <c r="A20" s="51" t="s">
        <v>48</v>
      </c>
      <c r="B20" s="176" t="s">
        <v>188</v>
      </c>
      <c r="C20" s="46" t="s">
        <v>26</v>
      </c>
      <c r="D20" s="25">
        <v>2</v>
      </c>
    </row>
    <row r="21" spans="1:4" s="12" customFormat="1" ht="12.75">
      <c r="A21" s="51">
        <v>3</v>
      </c>
      <c r="B21" s="93" t="s">
        <v>410</v>
      </c>
      <c r="C21" s="46"/>
      <c r="D21" s="25"/>
    </row>
    <row r="22" spans="1:4" s="12" customFormat="1" ht="27.75" customHeight="1">
      <c r="A22" s="51" t="s">
        <v>51</v>
      </c>
      <c r="B22" s="52" t="s">
        <v>209</v>
      </c>
      <c r="C22" s="46" t="s">
        <v>35</v>
      </c>
      <c r="D22" s="177">
        <v>1</v>
      </c>
    </row>
    <row r="23" spans="1:4" s="12" customFormat="1" ht="32.25" customHeight="1">
      <c r="A23" s="51" t="s">
        <v>2</v>
      </c>
      <c r="B23" s="52" t="s">
        <v>210</v>
      </c>
      <c r="C23" s="46" t="s">
        <v>35</v>
      </c>
      <c r="D23" s="177">
        <v>20</v>
      </c>
    </row>
    <row r="24" spans="1:4" s="12" customFormat="1" ht="33" customHeight="1">
      <c r="A24" s="51" t="s">
        <v>13</v>
      </c>
      <c r="B24" s="52" t="s">
        <v>211</v>
      </c>
      <c r="C24" s="46" t="s">
        <v>35</v>
      </c>
      <c r="D24" s="177">
        <v>17</v>
      </c>
    </row>
    <row r="25" spans="1:4" s="12" customFormat="1" ht="27.75" customHeight="1">
      <c r="A25" s="51" t="s">
        <v>10</v>
      </c>
      <c r="B25" s="52" t="s">
        <v>212</v>
      </c>
      <c r="C25" s="46" t="s">
        <v>35</v>
      </c>
      <c r="D25" s="177">
        <v>172</v>
      </c>
    </row>
    <row r="26" spans="1:4" s="12" customFormat="1" ht="27.75" customHeight="1">
      <c r="A26" s="51" t="s">
        <v>11</v>
      </c>
      <c r="B26" s="52" t="s">
        <v>213</v>
      </c>
      <c r="C26" s="46" t="s">
        <v>35</v>
      </c>
      <c r="D26" s="177">
        <v>50</v>
      </c>
    </row>
    <row r="27" spans="1:4" s="12" customFormat="1" ht="14.25">
      <c r="A27" s="51" t="s">
        <v>12</v>
      </c>
      <c r="B27" s="52" t="s">
        <v>214</v>
      </c>
      <c r="C27" s="46" t="s">
        <v>35</v>
      </c>
      <c r="D27" s="177">
        <v>35</v>
      </c>
    </row>
    <row r="28" spans="1:4" s="12" customFormat="1" ht="27.75" customHeight="1">
      <c r="A28" s="51" t="s">
        <v>6</v>
      </c>
      <c r="B28" s="178" t="s">
        <v>189</v>
      </c>
      <c r="C28" s="46" t="s">
        <v>35</v>
      </c>
      <c r="D28" s="177">
        <v>10</v>
      </c>
    </row>
    <row r="29" spans="1:4" s="12" customFormat="1" ht="27.75" customHeight="1">
      <c r="A29" s="51" t="s">
        <v>7</v>
      </c>
      <c r="B29" s="178" t="s">
        <v>190</v>
      </c>
      <c r="C29" s="46" t="s">
        <v>35</v>
      </c>
      <c r="D29" s="177">
        <v>20</v>
      </c>
    </row>
    <row r="30" spans="1:4" s="12" customFormat="1" ht="15">
      <c r="A30" s="92">
        <v>4</v>
      </c>
      <c r="B30" s="93" t="s">
        <v>191</v>
      </c>
      <c r="C30" s="47"/>
      <c r="D30" s="91"/>
    </row>
    <row r="31" spans="1:4" s="12" customFormat="1" ht="27.75" customHeight="1">
      <c r="A31" s="51" t="s">
        <v>203</v>
      </c>
      <c r="B31" s="52" t="s">
        <v>192</v>
      </c>
      <c r="C31" s="90" t="s">
        <v>35</v>
      </c>
      <c r="D31" s="177">
        <v>20</v>
      </c>
    </row>
    <row r="32" spans="1:4" s="12" customFormat="1" ht="27.75" customHeight="1">
      <c r="A32" s="51" t="s">
        <v>204</v>
      </c>
      <c r="B32" s="52" t="s">
        <v>193</v>
      </c>
      <c r="C32" s="90" t="s">
        <v>35</v>
      </c>
      <c r="D32" s="177">
        <v>24</v>
      </c>
    </row>
    <row r="33" spans="1:4" s="12" customFormat="1" ht="27.75" customHeight="1">
      <c r="A33" s="51" t="s">
        <v>205</v>
      </c>
      <c r="B33" s="52" t="s">
        <v>194</v>
      </c>
      <c r="C33" s="90" t="s">
        <v>35</v>
      </c>
      <c r="D33" s="177">
        <v>9</v>
      </c>
    </row>
    <row r="34" spans="1:4" s="12" customFormat="1" ht="23.25" customHeight="1">
      <c r="A34" s="51" t="s">
        <v>206</v>
      </c>
      <c r="B34" s="52" t="s">
        <v>195</v>
      </c>
      <c r="C34" s="90" t="s">
        <v>28</v>
      </c>
      <c r="D34" s="177">
        <v>3</v>
      </c>
    </row>
    <row r="35" spans="1:4" s="12" customFormat="1" ht="20.25" customHeight="1">
      <c r="A35" s="51" t="s">
        <v>207</v>
      </c>
      <c r="B35" s="52" t="s">
        <v>196</v>
      </c>
      <c r="C35" s="90" t="s">
        <v>28</v>
      </c>
      <c r="D35" s="177">
        <v>7</v>
      </c>
    </row>
    <row r="36" spans="1:4" s="12" customFormat="1" ht="32.25" customHeight="1">
      <c r="A36" s="51" t="s">
        <v>208</v>
      </c>
      <c r="B36" s="52" t="s">
        <v>197</v>
      </c>
      <c r="C36" s="90" t="s">
        <v>28</v>
      </c>
      <c r="D36" s="177">
        <v>10</v>
      </c>
    </row>
    <row r="37" spans="1:4" s="12" customFormat="1" ht="19.5" customHeight="1">
      <c r="A37" s="89">
        <v>5</v>
      </c>
      <c r="B37" s="93" t="s">
        <v>198</v>
      </c>
      <c r="C37" s="46"/>
      <c r="D37" s="88"/>
    </row>
    <row r="38" spans="1:4" s="12" customFormat="1" ht="12.75">
      <c r="A38" s="51" t="s">
        <v>14</v>
      </c>
      <c r="B38" s="179" t="s">
        <v>198</v>
      </c>
      <c r="C38" s="46" t="s">
        <v>202</v>
      </c>
      <c r="D38" s="25">
        <v>1</v>
      </c>
    </row>
    <row r="39" spans="1:4" s="12" customFormat="1" ht="23.25" customHeight="1">
      <c r="A39" s="51">
        <v>6</v>
      </c>
      <c r="B39" s="93" t="s">
        <v>199</v>
      </c>
      <c r="C39" s="46"/>
      <c r="D39" s="25"/>
    </row>
    <row r="40" spans="1:4" s="12" customFormat="1" ht="18.75" customHeight="1">
      <c r="A40" s="51" t="s">
        <v>15</v>
      </c>
      <c r="B40" s="52" t="s">
        <v>200</v>
      </c>
      <c r="C40" s="46" t="s">
        <v>202</v>
      </c>
      <c r="D40" s="25">
        <v>1</v>
      </c>
    </row>
    <row r="41" spans="1:4" s="12" customFormat="1" ht="21" customHeight="1">
      <c r="A41" s="51" t="s">
        <v>8</v>
      </c>
      <c r="B41" s="178" t="s">
        <v>201</v>
      </c>
      <c r="C41" s="46" t="s">
        <v>202</v>
      </c>
      <c r="D41" s="25">
        <v>1</v>
      </c>
    </row>
    <row r="42" spans="1:4" s="12" customFormat="1" ht="12.75">
      <c r="A42" s="55"/>
      <c r="B42" s="8" t="s">
        <v>405</v>
      </c>
      <c r="C42" s="55" t="s">
        <v>17</v>
      </c>
      <c r="D42" s="21"/>
    </row>
    <row r="43" spans="1:4" s="12" customFormat="1" ht="12.75">
      <c r="A43" s="13"/>
      <c r="B43" s="14"/>
      <c r="C43" s="15"/>
      <c r="D43" s="15"/>
    </row>
    <row r="44" spans="1:4" s="12" customFormat="1" ht="12.75">
      <c r="A44" s="2"/>
      <c r="B44" s="2"/>
      <c r="C44" s="2"/>
      <c r="D44" s="2"/>
    </row>
    <row r="45" spans="1:4" s="12" customFormat="1" ht="12.75">
      <c r="A45" s="2"/>
      <c r="B45" s="2"/>
      <c r="C45" s="2"/>
      <c r="D45" s="2"/>
    </row>
    <row r="46" spans="1:4" s="12" customFormat="1" ht="12.75" customHeight="1">
      <c r="A46" s="16"/>
      <c r="B46" s="17"/>
      <c r="C46" s="17"/>
      <c r="D46" s="17"/>
    </row>
    <row r="47" spans="1:4" s="12" customFormat="1" ht="12.75">
      <c r="A47" s="17"/>
      <c r="B47" s="257"/>
      <c r="C47" s="257"/>
      <c r="D47" s="257"/>
    </row>
  </sheetData>
  <sheetProtection/>
  <mergeCells count="13">
    <mergeCell ref="B47:D47"/>
    <mergeCell ref="C11:C12"/>
    <mergeCell ref="A1:D1"/>
    <mergeCell ref="A2:D2"/>
    <mergeCell ref="A3:D3"/>
    <mergeCell ref="A5:D5"/>
    <mergeCell ref="A6:D6"/>
    <mergeCell ref="A7:D7"/>
    <mergeCell ref="A11:A12"/>
    <mergeCell ref="D11:D12"/>
    <mergeCell ref="B11:B12"/>
    <mergeCell ref="A8:D8"/>
    <mergeCell ref="A10:D10"/>
  </mergeCells>
  <printOptions/>
  <pageMargins left="0.92" right="0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111"/>
  <sheetViews>
    <sheetView tabSelected="1" zoomScale="115" zoomScaleNormal="115" zoomScalePageLayoutView="0" workbookViewId="0" topLeftCell="A1">
      <selection activeCell="A108" sqref="A108:D108"/>
    </sheetView>
  </sheetViews>
  <sheetFormatPr defaultColWidth="11.421875" defaultRowHeight="15"/>
  <cols>
    <col min="1" max="1" width="5.140625" style="17" customWidth="1"/>
    <col min="2" max="2" width="64.28125" style="17" customWidth="1"/>
    <col min="3" max="3" width="6.8515625" style="17" customWidth="1"/>
    <col min="4" max="4" width="9.7109375" style="17" customWidth="1"/>
    <col min="5" max="5" width="10.140625" style="30" customWidth="1"/>
    <col min="6" max="16384" width="11.421875" style="30" customWidth="1"/>
  </cols>
  <sheetData>
    <row r="1" spans="1:4" ht="18" customHeight="1">
      <c r="A1" s="256" t="s">
        <v>409</v>
      </c>
      <c r="B1" s="256"/>
      <c r="C1" s="256"/>
      <c r="D1" s="256"/>
    </row>
    <row r="2" spans="1:4" s="4" customFormat="1" ht="15.75" customHeight="1">
      <c r="A2" s="265" t="s">
        <v>252</v>
      </c>
      <c r="B2" s="266"/>
      <c r="C2" s="266"/>
      <c r="D2" s="266"/>
    </row>
    <row r="3" spans="1:4" s="4" customFormat="1" ht="15.75">
      <c r="A3" s="267" t="s">
        <v>38</v>
      </c>
      <c r="B3" s="267"/>
      <c r="C3" s="267"/>
      <c r="D3" s="267"/>
    </row>
    <row r="4" spans="1:4" s="4" customFormat="1" ht="15.75">
      <c r="A4" s="5"/>
      <c r="B4" s="5"/>
      <c r="C4" s="5"/>
      <c r="D4" s="5"/>
    </row>
    <row r="5" spans="1:4" s="20" customFormat="1" ht="28.5" customHeight="1">
      <c r="A5" s="240" t="s">
        <v>215</v>
      </c>
      <c r="B5" s="240"/>
      <c r="C5" s="240"/>
      <c r="D5" s="240"/>
    </row>
    <row r="6" spans="1:4" s="20" customFormat="1" ht="30" customHeight="1">
      <c r="A6" s="240" t="s">
        <v>216</v>
      </c>
      <c r="B6" s="240"/>
      <c r="C6" s="240"/>
      <c r="D6" s="240"/>
    </row>
    <row r="7" spans="1:4" s="20" customFormat="1" ht="18" customHeight="1">
      <c r="A7" s="240" t="s">
        <v>217</v>
      </c>
      <c r="B7" s="240"/>
      <c r="C7" s="240"/>
      <c r="D7" s="240"/>
    </row>
    <row r="8" spans="1:4" s="20" customFormat="1" ht="15.75" customHeight="1">
      <c r="A8" s="240" t="s">
        <v>218</v>
      </c>
      <c r="B8" s="240"/>
      <c r="C8" s="240"/>
      <c r="D8" s="240"/>
    </row>
    <row r="9" spans="1:4" s="12" customFormat="1" ht="29.25" customHeight="1">
      <c r="A9" s="259" t="s">
        <v>415</v>
      </c>
      <c r="B9" s="259"/>
      <c r="C9" s="259"/>
      <c r="D9" s="259"/>
    </row>
    <row r="10" spans="1:4" s="20" customFormat="1" ht="15.75" customHeight="1">
      <c r="A10" s="29"/>
      <c r="B10" s="29"/>
      <c r="C10" s="31">
        <f>6*1.2409</f>
        <v>7.445399999999999</v>
      </c>
      <c r="D10" s="29"/>
    </row>
    <row r="11" spans="1:5" s="12" customFormat="1" ht="15.75" customHeight="1">
      <c r="A11" s="260" t="s">
        <v>18</v>
      </c>
      <c r="B11" s="261" t="s">
        <v>37</v>
      </c>
      <c r="C11" s="260" t="s">
        <v>19</v>
      </c>
      <c r="D11" s="260" t="s">
        <v>20</v>
      </c>
      <c r="E11" s="22"/>
    </row>
    <row r="12" spans="1:5" s="12" customFormat="1" ht="71.25" customHeight="1">
      <c r="A12" s="260"/>
      <c r="B12" s="261"/>
      <c r="C12" s="260"/>
      <c r="D12" s="260"/>
      <c r="E12" s="22"/>
    </row>
    <row r="13" spans="1:4" s="12" customFormat="1" ht="12.75">
      <c r="A13" s="1">
        <v>1</v>
      </c>
      <c r="B13" s="105">
        <v>3</v>
      </c>
      <c r="C13" s="105">
        <v>4</v>
      </c>
      <c r="D13" s="105">
        <v>5</v>
      </c>
    </row>
    <row r="14" spans="1:4" s="20" customFormat="1" ht="12.75">
      <c r="A14" s="23" t="s">
        <v>3</v>
      </c>
      <c r="B14" s="180" t="s">
        <v>57</v>
      </c>
      <c r="C14" s="69"/>
      <c r="D14" s="69"/>
    </row>
    <row r="15" spans="1:4" s="20" customFormat="1" ht="12.75">
      <c r="A15" s="48" t="s">
        <v>29</v>
      </c>
      <c r="B15" s="86" t="s">
        <v>58</v>
      </c>
      <c r="C15" s="36" t="s">
        <v>35</v>
      </c>
      <c r="D15" s="106">
        <v>107</v>
      </c>
    </row>
    <row r="16" spans="1:4" s="20" customFormat="1" ht="12.75">
      <c r="A16" s="48" t="s">
        <v>30</v>
      </c>
      <c r="B16" s="86" t="s">
        <v>59</v>
      </c>
      <c r="C16" s="36" t="s">
        <v>35</v>
      </c>
      <c r="D16" s="106">
        <v>77</v>
      </c>
    </row>
    <row r="17" spans="1:4" s="20" customFormat="1" ht="12.75">
      <c r="A17" s="48" t="s">
        <v>31</v>
      </c>
      <c r="B17" s="86" t="s">
        <v>60</v>
      </c>
      <c r="C17" s="36" t="s">
        <v>35</v>
      </c>
      <c r="D17" s="106">
        <v>10</v>
      </c>
    </row>
    <row r="18" spans="1:4" s="20" customFormat="1" ht="12.75">
      <c r="A18" s="48" t="s">
        <v>32</v>
      </c>
      <c r="B18" s="86" t="s">
        <v>61</v>
      </c>
      <c r="C18" s="36" t="s">
        <v>52</v>
      </c>
      <c r="D18" s="106">
        <v>1</v>
      </c>
    </row>
    <row r="19" spans="1:4" s="20" customFormat="1" ht="12.75">
      <c r="A19" s="48" t="s">
        <v>33</v>
      </c>
      <c r="B19" s="86" t="s">
        <v>62</v>
      </c>
      <c r="C19" s="36" t="s">
        <v>52</v>
      </c>
      <c r="D19" s="106">
        <v>1</v>
      </c>
    </row>
    <row r="20" spans="1:4" s="20" customFormat="1" ht="12.75">
      <c r="A20" s="48" t="s">
        <v>34</v>
      </c>
      <c r="B20" s="86" t="s">
        <v>63</v>
      </c>
      <c r="C20" s="36" t="s">
        <v>52</v>
      </c>
      <c r="D20" s="106">
        <v>1</v>
      </c>
    </row>
    <row r="21" spans="1:4" s="20" customFormat="1" ht="12.75">
      <c r="A21" s="48" t="s">
        <v>21</v>
      </c>
      <c r="B21" s="86" t="s">
        <v>64</v>
      </c>
      <c r="C21" s="36" t="s">
        <v>93</v>
      </c>
      <c r="D21" s="106">
        <v>3</v>
      </c>
    </row>
    <row r="22" spans="1:4" s="20" customFormat="1" ht="12.75">
      <c r="A22" s="48" t="s">
        <v>22</v>
      </c>
      <c r="B22" s="86" t="s">
        <v>65</v>
      </c>
      <c r="C22" s="36" t="s">
        <v>52</v>
      </c>
      <c r="D22" s="106">
        <v>37</v>
      </c>
    </row>
    <row r="23" spans="1:4" s="20" customFormat="1" ht="12.75">
      <c r="A23" s="48" t="s">
        <v>23</v>
      </c>
      <c r="B23" s="86" t="s">
        <v>66</v>
      </c>
      <c r="C23" s="36" t="s">
        <v>53</v>
      </c>
      <c r="D23" s="106">
        <v>1</v>
      </c>
    </row>
    <row r="24" spans="1:4" s="20" customFormat="1" ht="12.75">
      <c r="A24" s="48" t="s">
        <v>24</v>
      </c>
      <c r="B24" s="86" t="s">
        <v>94</v>
      </c>
      <c r="C24" s="36" t="s">
        <v>55</v>
      </c>
      <c r="D24" s="106">
        <v>1</v>
      </c>
    </row>
    <row r="25" spans="1:4" s="20" customFormat="1" ht="12.75">
      <c r="A25" s="48" t="s">
        <v>25</v>
      </c>
      <c r="B25" s="86" t="s">
        <v>67</v>
      </c>
      <c r="C25" s="36" t="s">
        <v>35</v>
      </c>
      <c r="D25" s="106">
        <v>193</v>
      </c>
    </row>
    <row r="26" spans="1:4" s="20" customFormat="1" ht="12.75">
      <c r="A26" s="48">
        <v>2</v>
      </c>
      <c r="B26" s="147" t="s">
        <v>68</v>
      </c>
      <c r="C26" s="36"/>
      <c r="D26" s="106"/>
    </row>
    <row r="27" spans="1:4" s="20" customFormat="1" ht="14.25">
      <c r="A27" s="48" t="s">
        <v>45</v>
      </c>
      <c r="B27" s="86" t="s">
        <v>69</v>
      </c>
      <c r="C27" s="36" t="s">
        <v>95</v>
      </c>
      <c r="D27" s="106">
        <v>184</v>
      </c>
    </row>
    <row r="28" spans="1:4" s="20" customFormat="1" ht="14.25">
      <c r="A28" s="48" t="s">
        <v>46</v>
      </c>
      <c r="B28" s="86" t="s">
        <v>70</v>
      </c>
      <c r="C28" s="36" t="s">
        <v>95</v>
      </c>
      <c r="D28" s="106">
        <v>10</v>
      </c>
    </row>
    <row r="29" spans="1:4" s="20" customFormat="1" ht="14.25">
      <c r="A29" s="48" t="s">
        <v>47</v>
      </c>
      <c r="B29" s="86" t="s">
        <v>71</v>
      </c>
      <c r="C29" s="36" t="s">
        <v>95</v>
      </c>
      <c r="D29" s="106">
        <v>12</v>
      </c>
    </row>
    <row r="30" spans="1:4" s="20" customFormat="1" ht="14.25">
      <c r="A30" s="48" t="s">
        <v>48</v>
      </c>
      <c r="B30" s="86" t="s">
        <v>72</v>
      </c>
      <c r="C30" s="36" t="s">
        <v>95</v>
      </c>
      <c r="D30" s="106">
        <v>41</v>
      </c>
    </row>
    <row r="31" spans="1:4" s="20" customFormat="1" ht="14.25">
      <c r="A31" s="48" t="s">
        <v>49</v>
      </c>
      <c r="B31" s="86" t="s">
        <v>73</v>
      </c>
      <c r="C31" s="36" t="s">
        <v>95</v>
      </c>
      <c r="D31" s="106">
        <v>166</v>
      </c>
    </row>
    <row r="32" spans="1:4" s="20" customFormat="1" ht="12.75">
      <c r="A32" s="48">
        <v>3</v>
      </c>
      <c r="B32" s="147" t="s">
        <v>74</v>
      </c>
      <c r="C32" s="36"/>
      <c r="D32" s="106"/>
    </row>
    <row r="33" spans="1:4" s="20" customFormat="1" ht="12.75">
      <c r="A33" s="48" t="s">
        <v>51</v>
      </c>
      <c r="B33" s="86" t="s">
        <v>75</v>
      </c>
      <c r="C33" s="36" t="s">
        <v>53</v>
      </c>
      <c r="D33" s="106">
        <v>3</v>
      </c>
    </row>
    <row r="34" spans="1:4" s="20" customFormat="1" ht="14.25">
      <c r="A34" s="48" t="s">
        <v>2</v>
      </c>
      <c r="B34" s="86" t="s">
        <v>76</v>
      </c>
      <c r="C34" s="36" t="s">
        <v>95</v>
      </c>
      <c r="D34" s="106">
        <v>0.1</v>
      </c>
    </row>
    <row r="35" spans="1:4" s="20" customFormat="1" ht="12.75">
      <c r="A35" s="48">
        <v>4</v>
      </c>
      <c r="B35" s="148" t="s">
        <v>4</v>
      </c>
      <c r="C35" s="36"/>
      <c r="D35" s="106"/>
    </row>
    <row r="36" spans="1:4" s="20" customFormat="1" ht="12.75">
      <c r="A36" s="48" t="s">
        <v>203</v>
      </c>
      <c r="B36" s="38" t="s">
        <v>77</v>
      </c>
      <c r="C36" s="36"/>
      <c r="D36" s="36"/>
    </row>
    <row r="37" spans="1:4" s="20" customFormat="1" ht="14.25">
      <c r="A37" s="48"/>
      <c r="B37" s="53" t="s">
        <v>78</v>
      </c>
      <c r="C37" s="36" t="s">
        <v>95</v>
      </c>
      <c r="D37" s="36">
        <v>21</v>
      </c>
    </row>
    <row r="38" spans="1:4" s="20" customFormat="1" ht="29.25" customHeight="1">
      <c r="A38" s="48"/>
      <c r="B38" s="53" t="s">
        <v>79</v>
      </c>
      <c r="C38" s="36" t="s">
        <v>95</v>
      </c>
      <c r="D38" s="36">
        <v>1</v>
      </c>
    </row>
    <row r="39" spans="1:4" s="20" customFormat="1" ht="14.25">
      <c r="A39" s="48"/>
      <c r="B39" s="53" t="s">
        <v>80</v>
      </c>
      <c r="C39" s="36" t="s">
        <v>95</v>
      </c>
      <c r="D39" s="36">
        <v>29</v>
      </c>
    </row>
    <row r="40" spans="1:4" s="20" customFormat="1" ht="12.75">
      <c r="A40" s="48" t="s">
        <v>204</v>
      </c>
      <c r="B40" s="38" t="s">
        <v>81</v>
      </c>
      <c r="C40" s="36" t="s">
        <v>35</v>
      </c>
      <c r="D40" s="36">
        <v>167</v>
      </c>
    </row>
    <row r="41" spans="1:4" s="20" customFormat="1" ht="12.75">
      <c r="A41" s="48" t="s">
        <v>205</v>
      </c>
      <c r="B41" s="86" t="s">
        <v>293</v>
      </c>
      <c r="C41" s="36" t="s">
        <v>292</v>
      </c>
      <c r="D41" s="111">
        <v>167</v>
      </c>
    </row>
    <row r="42" spans="1:4" s="20" customFormat="1" ht="12.75">
      <c r="A42" s="48" t="s">
        <v>206</v>
      </c>
      <c r="B42" s="107" t="s">
        <v>82</v>
      </c>
      <c r="C42" s="36" t="s">
        <v>35</v>
      </c>
      <c r="D42" s="106">
        <v>83.5</v>
      </c>
    </row>
    <row r="43" spans="1:4" s="20" customFormat="1" ht="12.75">
      <c r="A43" s="48" t="s">
        <v>207</v>
      </c>
      <c r="B43" s="86" t="s">
        <v>83</v>
      </c>
      <c r="C43" s="36" t="s">
        <v>52</v>
      </c>
      <c r="D43" s="106">
        <v>1</v>
      </c>
    </row>
    <row r="44" spans="1:4" s="20" customFormat="1" ht="12.75">
      <c r="A44" s="48">
        <v>5</v>
      </c>
      <c r="B44" s="147" t="s">
        <v>84</v>
      </c>
      <c r="C44" s="36"/>
      <c r="D44" s="106"/>
    </row>
    <row r="45" spans="1:4" s="20" customFormat="1" ht="14.25">
      <c r="A45" s="48" t="s">
        <v>14</v>
      </c>
      <c r="B45" s="38" t="s">
        <v>85</v>
      </c>
      <c r="C45" s="36" t="s">
        <v>96</v>
      </c>
      <c r="D45" s="106">
        <v>10</v>
      </c>
    </row>
    <row r="46" spans="1:4" s="20" customFormat="1" ht="12.75">
      <c r="A46" s="48" t="s">
        <v>294</v>
      </c>
      <c r="B46" s="38" t="s">
        <v>86</v>
      </c>
      <c r="C46" s="108" t="s">
        <v>35</v>
      </c>
      <c r="D46" s="108">
        <v>5</v>
      </c>
    </row>
    <row r="47" spans="1:4" s="20" customFormat="1" ht="14.25">
      <c r="A47" s="48" t="s">
        <v>295</v>
      </c>
      <c r="B47" s="38" t="s">
        <v>87</v>
      </c>
      <c r="C47" s="36" t="s">
        <v>96</v>
      </c>
      <c r="D47" s="108">
        <v>1.2</v>
      </c>
    </row>
    <row r="48" spans="1:4" s="20" customFormat="1" ht="14.25">
      <c r="A48" s="48" t="s">
        <v>296</v>
      </c>
      <c r="B48" s="38" t="s">
        <v>88</v>
      </c>
      <c r="C48" s="36" t="s">
        <v>96</v>
      </c>
      <c r="D48" s="106">
        <v>550</v>
      </c>
    </row>
    <row r="49" spans="1:4" s="20" customFormat="1" ht="12.75">
      <c r="A49" s="48">
        <v>6</v>
      </c>
      <c r="B49" s="149" t="s">
        <v>89</v>
      </c>
      <c r="C49" s="109"/>
      <c r="D49" s="109"/>
    </row>
    <row r="50" spans="1:4" s="20" customFormat="1" ht="12.75">
      <c r="A50" s="48" t="s">
        <v>15</v>
      </c>
      <c r="B50" s="110" t="s">
        <v>90</v>
      </c>
      <c r="C50" s="109" t="s">
        <v>55</v>
      </c>
      <c r="D50" s="109" t="s">
        <v>36</v>
      </c>
    </row>
    <row r="51" spans="1:4" s="20" customFormat="1" ht="12.75">
      <c r="A51" s="48" t="s">
        <v>8</v>
      </c>
      <c r="B51" s="110" t="s">
        <v>91</v>
      </c>
      <c r="C51" s="36" t="s">
        <v>53</v>
      </c>
      <c r="D51" s="36">
        <v>1</v>
      </c>
    </row>
    <row r="52" spans="1:4" s="20" customFormat="1" ht="25.5">
      <c r="A52" s="48" t="s">
        <v>9</v>
      </c>
      <c r="B52" s="110" t="s">
        <v>92</v>
      </c>
      <c r="C52" s="36" t="s">
        <v>53</v>
      </c>
      <c r="D52" s="36">
        <v>1</v>
      </c>
    </row>
    <row r="53" spans="1:4" s="20" customFormat="1" ht="12.75">
      <c r="A53" s="48">
        <v>7</v>
      </c>
      <c r="B53" s="150" t="s">
        <v>291</v>
      </c>
      <c r="C53" s="46"/>
      <c r="D53" s="25"/>
    </row>
    <row r="54" spans="1:4" s="20" customFormat="1" ht="12.75">
      <c r="A54" s="48" t="s">
        <v>320</v>
      </c>
      <c r="B54" s="86" t="s">
        <v>139</v>
      </c>
      <c r="C54" s="36" t="s">
        <v>35</v>
      </c>
      <c r="D54" s="39">
        <v>96</v>
      </c>
    </row>
    <row r="55" spans="1:4" s="20" customFormat="1" ht="12.75">
      <c r="A55" s="48" t="s">
        <v>321</v>
      </c>
      <c r="B55" s="86" t="s">
        <v>140</v>
      </c>
      <c r="C55" s="36" t="s">
        <v>35</v>
      </c>
      <c r="D55" s="39">
        <v>7</v>
      </c>
    </row>
    <row r="56" spans="1:4" s="20" customFormat="1" ht="12.75">
      <c r="A56" s="48" t="s">
        <v>322</v>
      </c>
      <c r="B56" s="86" t="s">
        <v>141</v>
      </c>
      <c r="C56" s="36" t="s">
        <v>35</v>
      </c>
      <c r="D56" s="39">
        <v>65</v>
      </c>
    </row>
    <row r="57" spans="1:4" s="20" customFormat="1" ht="14.25">
      <c r="A57" s="48" t="s">
        <v>323</v>
      </c>
      <c r="B57" s="38" t="s">
        <v>143</v>
      </c>
      <c r="C57" s="36" t="s">
        <v>52</v>
      </c>
      <c r="D57" s="36">
        <v>2</v>
      </c>
    </row>
    <row r="58" spans="1:4" s="20" customFormat="1" ht="14.25">
      <c r="A58" s="48" t="s">
        <v>324</v>
      </c>
      <c r="B58" s="38" t="s">
        <v>144</v>
      </c>
      <c r="C58" s="36" t="s">
        <v>52</v>
      </c>
      <c r="D58" s="36">
        <v>1</v>
      </c>
    </row>
    <row r="59" spans="1:4" s="20" customFormat="1" ht="14.25">
      <c r="A59" s="48" t="s">
        <v>325</v>
      </c>
      <c r="B59" s="38" t="s">
        <v>145</v>
      </c>
      <c r="C59" s="36" t="s">
        <v>52</v>
      </c>
      <c r="D59" s="39">
        <v>1</v>
      </c>
    </row>
    <row r="60" spans="1:4" s="20" customFormat="1" ht="14.25">
      <c r="A60" s="48" t="s">
        <v>326</v>
      </c>
      <c r="B60" s="38" t="s">
        <v>146</v>
      </c>
      <c r="C60" s="36" t="s">
        <v>52</v>
      </c>
      <c r="D60" s="36">
        <v>1</v>
      </c>
    </row>
    <row r="61" spans="1:4" s="20" customFormat="1" ht="14.25">
      <c r="A61" s="48" t="s">
        <v>327</v>
      </c>
      <c r="B61" s="38" t="s">
        <v>147</v>
      </c>
      <c r="C61" s="36" t="s">
        <v>52</v>
      </c>
      <c r="D61" s="36">
        <v>1</v>
      </c>
    </row>
    <row r="62" spans="1:4" s="20" customFormat="1" ht="14.25">
      <c r="A62" s="48" t="s">
        <v>328</v>
      </c>
      <c r="B62" s="38" t="s">
        <v>148</v>
      </c>
      <c r="C62" s="36" t="s">
        <v>52</v>
      </c>
      <c r="D62" s="36">
        <v>2</v>
      </c>
    </row>
    <row r="63" spans="1:4" s="20" customFormat="1" ht="14.25">
      <c r="A63" s="48" t="s">
        <v>329</v>
      </c>
      <c r="B63" s="38" t="s">
        <v>149</v>
      </c>
      <c r="C63" s="36" t="s">
        <v>52</v>
      </c>
      <c r="D63" s="36">
        <v>1</v>
      </c>
    </row>
    <row r="64" spans="1:4" s="20" customFormat="1" ht="27">
      <c r="A64" s="48" t="s">
        <v>330</v>
      </c>
      <c r="B64" s="38" t="s">
        <v>150</v>
      </c>
      <c r="C64" s="36" t="s">
        <v>52</v>
      </c>
      <c r="D64" s="36">
        <v>1</v>
      </c>
    </row>
    <row r="65" spans="1:4" s="20" customFormat="1" ht="27">
      <c r="A65" s="48" t="s">
        <v>331</v>
      </c>
      <c r="B65" s="38" t="s">
        <v>142</v>
      </c>
      <c r="C65" s="36" t="s">
        <v>52</v>
      </c>
      <c r="D65" s="36">
        <v>1</v>
      </c>
    </row>
    <row r="66" spans="1:4" s="20" customFormat="1" ht="12.75">
      <c r="A66" s="48" t="s">
        <v>332</v>
      </c>
      <c r="B66" s="38" t="s">
        <v>128</v>
      </c>
      <c r="C66" s="36" t="s">
        <v>52</v>
      </c>
      <c r="D66" s="36">
        <v>1</v>
      </c>
    </row>
    <row r="67" spans="1:4" s="20" customFormat="1" ht="12.75">
      <c r="A67" s="48" t="s">
        <v>333</v>
      </c>
      <c r="B67" s="38" t="s">
        <v>129</v>
      </c>
      <c r="C67" s="36" t="s">
        <v>52</v>
      </c>
      <c r="D67" s="36">
        <v>1</v>
      </c>
    </row>
    <row r="68" spans="1:4" s="20" customFormat="1" ht="25.5">
      <c r="A68" s="48" t="s">
        <v>334</v>
      </c>
      <c r="B68" s="38" t="s">
        <v>130</v>
      </c>
      <c r="C68" s="36" t="s">
        <v>52</v>
      </c>
      <c r="D68" s="36">
        <v>1</v>
      </c>
    </row>
    <row r="69" spans="1:4" s="20" customFormat="1" ht="25.5">
      <c r="A69" s="48" t="s">
        <v>335</v>
      </c>
      <c r="B69" s="38" t="s">
        <v>131</v>
      </c>
      <c r="C69" s="36" t="s">
        <v>52</v>
      </c>
      <c r="D69" s="36">
        <v>1</v>
      </c>
    </row>
    <row r="70" spans="1:4" s="20" customFormat="1" ht="25.5">
      <c r="A70" s="48" t="s">
        <v>336</v>
      </c>
      <c r="B70" s="38" t="s">
        <v>132</v>
      </c>
      <c r="C70" s="36" t="s">
        <v>52</v>
      </c>
      <c r="D70" s="36">
        <v>1</v>
      </c>
    </row>
    <row r="71" spans="1:4" s="20" customFormat="1" ht="12.75">
      <c r="A71" s="48" t="s">
        <v>337</v>
      </c>
      <c r="B71" s="86" t="s">
        <v>133</v>
      </c>
      <c r="C71" s="36" t="s">
        <v>52</v>
      </c>
      <c r="D71" s="111">
        <v>20</v>
      </c>
    </row>
    <row r="72" spans="1:4" s="20" customFormat="1" ht="12.75">
      <c r="A72" s="48" t="s">
        <v>338</v>
      </c>
      <c r="B72" s="86" t="s">
        <v>134</v>
      </c>
      <c r="C72" s="36" t="s">
        <v>52</v>
      </c>
      <c r="D72" s="111">
        <v>18</v>
      </c>
    </row>
    <row r="73" spans="1:4" s="20" customFormat="1" ht="12.75">
      <c r="A73" s="48" t="s">
        <v>339</v>
      </c>
      <c r="B73" s="38" t="s">
        <v>135</v>
      </c>
      <c r="C73" s="36" t="s">
        <v>52</v>
      </c>
      <c r="D73" s="111">
        <v>1</v>
      </c>
    </row>
    <row r="74" spans="1:4" s="20" customFormat="1" ht="12.75">
      <c r="A74" s="48" t="s">
        <v>340</v>
      </c>
      <c r="B74" s="38" t="s">
        <v>136</v>
      </c>
      <c r="C74" s="36" t="s">
        <v>52</v>
      </c>
      <c r="D74" s="111">
        <v>1</v>
      </c>
    </row>
    <row r="75" spans="1:4" s="20" customFormat="1" ht="12.75">
      <c r="A75" s="48" t="s">
        <v>341</v>
      </c>
      <c r="B75" s="38" t="s">
        <v>97</v>
      </c>
      <c r="C75" s="36" t="s">
        <v>52</v>
      </c>
      <c r="D75" s="111">
        <v>1</v>
      </c>
    </row>
    <row r="76" spans="1:4" s="20" customFormat="1" ht="12.75">
      <c r="A76" s="48" t="s">
        <v>342</v>
      </c>
      <c r="B76" s="38" t="s">
        <v>98</v>
      </c>
      <c r="C76" s="36" t="s">
        <v>52</v>
      </c>
      <c r="D76" s="111">
        <v>1</v>
      </c>
    </row>
    <row r="77" spans="1:4" s="20" customFormat="1" ht="12.75">
      <c r="A77" s="48" t="s">
        <v>343</v>
      </c>
      <c r="B77" s="38" t="s">
        <v>99</v>
      </c>
      <c r="C77" s="36" t="s">
        <v>52</v>
      </c>
      <c r="D77" s="111">
        <v>2</v>
      </c>
    </row>
    <row r="78" spans="1:4" s="20" customFormat="1" ht="12.75">
      <c r="A78" s="48" t="s">
        <v>344</v>
      </c>
      <c r="B78" s="38" t="s">
        <v>100</v>
      </c>
      <c r="C78" s="36" t="s">
        <v>35</v>
      </c>
      <c r="D78" s="36">
        <v>193</v>
      </c>
    </row>
    <row r="79" spans="1:4" s="20" customFormat="1" ht="12.75">
      <c r="A79" s="48" t="s">
        <v>345</v>
      </c>
      <c r="B79" s="38" t="s">
        <v>101</v>
      </c>
      <c r="C79" s="36" t="s">
        <v>52</v>
      </c>
      <c r="D79" s="112" t="s">
        <v>137</v>
      </c>
    </row>
    <row r="80" spans="1:4" s="20" customFormat="1" ht="12.75">
      <c r="A80" s="48" t="s">
        <v>346</v>
      </c>
      <c r="B80" s="38" t="s">
        <v>102</v>
      </c>
      <c r="C80" s="36" t="s">
        <v>52</v>
      </c>
      <c r="D80" s="112" t="s">
        <v>138</v>
      </c>
    </row>
    <row r="81" spans="1:4" s="20" customFormat="1" ht="12.75">
      <c r="A81" s="48" t="s">
        <v>347</v>
      </c>
      <c r="B81" s="38" t="s">
        <v>103</v>
      </c>
      <c r="C81" s="36" t="s">
        <v>53</v>
      </c>
      <c r="D81" s="111">
        <v>1</v>
      </c>
    </row>
    <row r="82" spans="1:4" s="20" customFormat="1" ht="12.75">
      <c r="A82" s="48" t="s">
        <v>348</v>
      </c>
      <c r="B82" s="53" t="s">
        <v>104</v>
      </c>
      <c r="C82" s="36" t="s">
        <v>52</v>
      </c>
      <c r="D82" s="111">
        <v>1</v>
      </c>
    </row>
    <row r="83" spans="1:4" s="20" customFormat="1" ht="12.75">
      <c r="A83" s="48" t="s">
        <v>349</v>
      </c>
      <c r="B83" s="53" t="s">
        <v>105</v>
      </c>
      <c r="C83" s="36" t="s">
        <v>35</v>
      </c>
      <c r="D83" s="111">
        <v>2</v>
      </c>
    </row>
    <row r="84" spans="1:4" s="20" customFormat="1" ht="12.75">
      <c r="A84" s="48" t="s">
        <v>350</v>
      </c>
      <c r="B84" s="38" t="s">
        <v>106</v>
      </c>
      <c r="C84" s="36" t="s">
        <v>52</v>
      </c>
      <c r="D84" s="111">
        <v>2</v>
      </c>
    </row>
    <row r="85" spans="1:4" s="20" customFormat="1" ht="12.75">
      <c r="A85" s="48" t="s">
        <v>351</v>
      </c>
      <c r="B85" s="38" t="s">
        <v>107</v>
      </c>
      <c r="C85" s="36" t="s">
        <v>52</v>
      </c>
      <c r="D85" s="111">
        <v>1</v>
      </c>
    </row>
    <row r="86" spans="1:4" s="20" customFormat="1" ht="12.75">
      <c r="A86" s="48" t="s">
        <v>352</v>
      </c>
      <c r="B86" s="38" t="s">
        <v>108</v>
      </c>
      <c r="C86" s="36" t="s">
        <v>52</v>
      </c>
      <c r="D86" s="111">
        <v>1</v>
      </c>
    </row>
    <row r="87" spans="1:4" s="20" customFormat="1" ht="12.75">
      <c r="A87" s="48" t="s">
        <v>353</v>
      </c>
      <c r="B87" s="38" t="s">
        <v>109</v>
      </c>
      <c r="C87" s="36" t="s">
        <v>52</v>
      </c>
      <c r="D87" s="111">
        <v>1</v>
      </c>
    </row>
    <row r="88" spans="1:4" s="20" customFormat="1" ht="12.75">
      <c r="A88" s="48" t="s">
        <v>354</v>
      </c>
      <c r="B88" s="38" t="s">
        <v>110</v>
      </c>
      <c r="C88" s="36" t="s">
        <v>52</v>
      </c>
      <c r="D88" s="36">
        <v>6</v>
      </c>
    </row>
    <row r="89" spans="1:4" s="20" customFormat="1" ht="12.75">
      <c r="A89" s="48" t="s">
        <v>355</v>
      </c>
      <c r="B89" s="38" t="s">
        <v>111</v>
      </c>
      <c r="C89" s="36" t="s">
        <v>52</v>
      </c>
      <c r="D89" s="36">
        <v>3</v>
      </c>
    </row>
    <row r="90" spans="1:4" s="20" customFormat="1" ht="14.25">
      <c r="A90" s="48" t="s">
        <v>356</v>
      </c>
      <c r="B90" s="38" t="s">
        <v>112</v>
      </c>
      <c r="C90" s="36" t="s">
        <v>95</v>
      </c>
      <c r="D90" s="111">
        <v>0.1</v>
      </c>
    </row>
    <row r="91" spans="1:4" s="20" customFormat="1" ht="14.25">
      <c r="A91" s="48" t="s">
        <v>357</v>
      </c>
      <c r="B91" s="38" t="s">
        <v>113</v>
      </c>
      <c r="C91" s="36" t="s">
        <v>96</v>
      </c>
      <c r="D91" s="111">
        <v>1.5</v>
      </c>
    </row>
    <row r="92" spans="1:4" s="20" customFormat="1" ht="14.25">
      <c r="A92" s="48" t="s">
        <v>358</v>
      </c>
      <c r="B92" s="38" t="s">
        <v>114</v>
      </c>
      <c r="C92" s="36" t="s">
        <v>96</v>
      </c>
      <c r="D92" s="111">
        <v>21.5</v>
      </c>
    </row>
    <row r="93" spans="1:4" s="20" customFormat="1" ht="14.25">
      <c r="A93" s="48" t="s">
        <v>359</v>
      </c>
      <c r="B93" s="38" t="s">
        <v>115</v>
      </c>
      <c r="C93" s="36" t="s">
        <v>95</v>
      </c>
      <c r="D93" s="111">
        <v>0.36</v>
      </c>
    </row>
    <row r="94" spans="1:4" s="20" customFormat="1" ht="14.25">
      <c r="A94" s="48" t="s">
        <v>360</v>
      </c>
      <c r="B94" s="38" t="s">
        <v>116</v>
      </c>
      <c r="C94" s="36" t="s">
        <v>95</v>
      </c>
      <c r="D94" s="36">
        <v>53</v>
      </c>
    </row>
    <row r="95" spans="1:4" s="20" customFormat="1" ht="12.75">
      <c r="A95" s="48" t="s">
        <v>361</v>
      </c>
      <c r="B95" s="38" t="s">
        <v>117</v>
      </c>
      <c r="C95" s="36" t="s">
        <v>53</v>
      </c>
      <c r="D95" s="36">
        <v>1</v>
      </c>
    </row>
    <row r="96" spans="1:4" s="20" customFormat="1" ht="14.25">
      <c r="A96" s="48" t="s">
        <v>362</v>
      </c>
      <c r="B96" s="86" t="s">
        <v>118</v>
      </c>
      <c r="C96" s="36" t="s">
        <v>95</v>
      </c>
      <c r="D96" s="39">
        <v>83</v>
      </c>
    </row>
    <row r="97" spans="1:4" s="20" customFormat="1" ht="12.75">
      <c r="A97" s="48" t="s">
        <v>363</v>
      </c>
      <c r="B97" s="86" t="s">
        <v>119</v>
      </c>
      <c r="C97" s="36" t="s">
        <v>44</v>
      </c>
      <c r="D97" s="39">
        <v>22</v>
      </c>
    </row>
    <row r="98" spans="1:4" s="20" customFormat="1" ht="14.25">
      <c r="A98" s="48" t="s">
        <v>364</v>
      </c>
      <c r="B98" s="86" t="s">
        <v>120</v>
      </c>
      <c r="C98" s="36" t="s">
        <v>95</v>
      </c>
      <c r="D98" s="39">
        <v>0.2</v>
      </c>
    </row>
    <row r="99" spans="1:4" s="20" customFormat="1" ht="12.75">
      <c r="A99" s="48" t="s">
        <v>365</v>
      </c>
      <c r="B99" s="113" t="s">
        <v>121</v>
      </c>
      <c r="C99" s="36" t="s">
        <v>35</v>
      </c>
      <c r="D99" s="111">
        <v>4</v>
      </c>
    </row>
    <row r="100" spans="1:4" s="20" customFormat="1" ht="12.75">
      <c r="A100" s="48" t="s">
        <v>366</v>
      </c>
      <c r="B100" s="113" t="s">
        <v>122</v>
      </c>
      <c r="C100" s="36" t="s">
        <v>35</v>
      </c>
      <c r="D100" s="111">
        <v>4</v>
      </c>
    </row>
    <row r="101" spans="1:4" s="20" customFormat="1" ht="14.25">
      <c r="A101" s="48" t="s">
        <v>367</v>
      </c>
      <c r="B101" s="113" t="s">
        <v>123</v>
      </c>
      <c r="C101" s="36" t="s">
        <v>95</v>
      </c>
      <c r="D101" s="111">
        <v>1.5</v>
      </c>
    </row>
    <row r="102" spans="1:4" s="20" customFormat="1" ht="14.25">
      <c r="A102" s="48" t="s">
        <v>368</v>
      </c>
      <c r="B102" s="113" t="s">
        <v>124</v>
      </c>
      <c r="C102" s="36" t="s">
        <v>95</v>
      </c>
      <c r="D102" s="111">
        <v>2</v>
      </c>
    </row>
    <row r="103" spans="1:4" s="20" customFormat="1" ht="14.25">
      <c r="A103" s="48" t="s">
        <v>369</v>
      </c>
      <c r="B103" s="113" t="s">
        <v>125</v>
      </c>
      <c r="C103" s="36" t="s">
        <v>95</v>
      </c>
      <c r="D103" s="111">
        <v>0.4</v>
      </c>
    </row>
    <row r="104" spans="1:4" s="20" customFormat="1" ht="14.25">
      <c r="A104" s="48" t="s">
        <v>370</v>
      </c>
      <c r="B104" s="113" t="s">
        <v>126</v>
      </c>
      <c r="C104" s="36" t="s">
        <v>95</v>
      </c>
      <c r="D104" s="111">
        <v>2</v>
      </c>
    </row>
    <row r="105" spans="1:4" s="20" customFormat="1" ht="14.25">
      <c r="A105" s="48" t="s">
        <v>371</v>
      </c>
      <c r="B105" s="113" t="s">
        <v>127</v>
      </c>
      <c r="C105" s="36" t="s">
        <v>95</v>
      </c>
      <c r="D105" s="111">
        <v>3</v>
      </c>
    </row>
    <row r="106" spans="1:6" s="20" customFormat="1" ht="12.75">
      <c r="A106" s="10"/>
      <c r="B106" s="8" t="s">
        <v>405</v>
      </c>
      <c r="C106" s="10" t="s">
        <v>17</v>
      </c>
      <c r="D106" s="11"/>
      <c r="F106" s="188"/>
    </row>
    <row r="107" spans="1:4" s="12" customFormat="1" ht="12.75">
      <c r="A107" s="13"/>
      <c r="B107" s="14"/>
      <c r="C107" s="15"/>
      <c r="D107" s="15"/>
    </row>
    <row r="108" spans="1:4" s="12" customFormat="1" ht="12.75">
      <c r="A108" s="258"/>
      <c r="B108" s="258"/>
      <c r="C108" s="258"/>
      <c r="D108" s="258"/>
    </row>
    <row r="109" spans="1:4" s="12" customFormat="1" ht="12.75">
      <c r="A109" s="258"/>
      <c r="B109" s="258"/>
      <c r="C109" s="258"/>
      <c r="D109" s="258"/>
    </row>
    <row r="110" spans="1:4" s="12" customFormat="1" ht="12.75">
      <c r="A110" s="16"/>
      <c r="B110" s="17"/>
      <c r="C110" s="17"/>
      <c r="D110" s="17"/>
    </row>
    <row r="111" spans="1:4" s="20" customFormat="1" ht="12.75">
      <c r="A111" s="29"/>
      <c r="B111" s="268"/>
      <c r="C111" s="268"/>
      <c r="D111" s="268"/>
    </row>
  </sheetData>
  <sheetProtection/>
  <mergeCells count="15">
    <mergeCell ref="A6:D6"/>
    <mergeCell ref="A9:D9"/>
    <mergeCell ref="A7:D7"/>
    <mergeCell ref="A8:D8"/>
    <mergeCell ref="A1:D1"/>
    <mergeCell ref="A2:D2"/>
    <mergeCell ref="A3:D3"/>
    <mergeCell ref="A5:D5"/>
    <mergeCell ref="D11:D12"/>
    <mergeCell ref="B111:D111"/>
    <mergeCell ref="A108:D108"/>
    <mergeCell ref="A109:D109"/>
    <mergeCell ref="B11:B12"/>
    <mergeCell ref="C11:C12"/>
    <mergeCell ref="A11:A12"/>
  </mergeCells>
  <printOptions/>
  <pageMargins left="1.1" right="0.2755905511811024" top="0.984251968503937" bottom="0.5118110236220472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79"/>
  <sheetViews>
    <sheetView zoomScalePageLayoutView="0" workbookViewId="0" topLeftCell="A64">
      <selection activeCell="A76" sqref="A76:D77"/>
    </sheetView>
  </sheetViews>
  <sheetFormatPr defaultColWidth="9.140625" defaultRowHeight="15"/>
  <cols>
    <col min="1" max="1" width="5.7109375" style="17" customWidth="1"/>
    <col min="2" max="2" width="56.00390625" style="17" customWidth="1"/>
    <col min="3" max="3" width="12.00390625" style="17" customWidth="1"/>
    <col min="4" max="4" width="14.28125" style="17" customWidth="1"/>
    <col min="5" max="5" width="10.140625" style="30" customWidth="1"/>
    <col min="6" max="16384" width="9.140625" style="30" customWidth="1"/>
  </cols>
  <sheetData>
    <row r="1" spans="1:4" ht="18" customHeight="1">
      <c r="A1" s="256" t="s">
        <v>408</v>
      </c>
      <c r="B1" s="256"/>
      <c r="C1" s="256"/>
      <c r="D1" s="256"/>
    </row>
    <row r="2" spans="1:4" s="4" customFormat="1" ht="15.75" customHeight="1">
      <c r="A2" s="265" t="s">
        <v>290</v>
      </c>
      <c r="B2" s="266"/>
      <c r="C2" s="266"/>
      <c r="D2" s="266"/>
    </row>
    <row r="3" spans="1:4" s="4" customFormat="1" ht="15.75">
      <c r="A3" s="267" t="s">
        <v>38</v>
      </c>
      <c r="B3" s="267"/>
      <c r="C3" s="267"/>
      <c r="D3" s="267"/>
    </row>
    <row r="4" spans="1:4" s="4" customFormat="1" ht="15.75">
      <c r="A4" s="5"/>
      <c r="B4" s="5"/>
      <c r="C4" s="5"/>
      <c r="D4" s="5"/>
    </row>
    <row r="5" spans="1:4" s="20" customFormat="1" ht="28.5" customHeight="1">
      <c r="A5" s="240" t="s">
        <v>215</v>
      </c>
      <c r="B5" s="240"/>
      <c r="C5" s="240"/>
      <c r="D5" s="240"/>
    </row>
    <row r="6" spans="1:4" s="20" customFormat="1" ht="30" customHeight="1">
      <c r="A6" s="240" t="s">
        <v>216</v>
      </c>
      <c r="B6" s="240"/>
      <c r="C6" s="240"/>
      <c r="D6" s="240"/>
    </row>
    <row r="7" spans="1:4" s="20" customFormat="1" ht="18" customHeight="1">
      <c r="A7" s="240" t="s">
        <v>217</v>
      </c>
      <c r="B7" s="240"/>
      <c r="C7" s="240"/>
      <c r="D7" s="240"/>
    </row>
    <row r="8" spans="1:4" s="20" customFormat="1" ht="15.75" customHeight="1">
      <c r="A8" s="240" t="s">
        <v>218</v>
      </c>
      <c r="B8" s="240"/>
      <c r="C8" s="240"/>
      <c r="D8" s="240"/>
    </row>
    <row r="9" spans="1:4" s="12" customFormat="1" ht="29.25" customHeight="1">
      <c r="A9" s="259" t="s">
        <v>411</v>
      </c>
      <c r="B9" s="259"/>
      <c r="C9" s="259"/>
      <c r="D9" s="259"/>
    </row>
    <row r="10" spans="1:4" s="20" customFormat="1" ht="15.75" customHeight="1">
      <c r="A10" s="29"/>
      <c r="B10" s="29"/>
      <c r="C10" s="31">
        <f>6*1.2409</f>
        <v>7.445399999999999</v>
      </c>
      <c r="D10" s="29"/>
    </row>
    <row r="11" spans="1:5" s="12" customFormat="1" ht="15.75" customHeight="1">
      <c r="A11" s="260" t="s">
        <v>18</v>
      </c>
      <c r="B11" s="261" t="s">
        <v>37</v>
      </c>
      <c r="C11" s="260" t="s">
        <v>19</v>
      </c>
      <c r="D11" s="260" t="s">
        <v>20</v>
      </c>
      <c r="E11" s="22"/>
    </row>
    <row r="12" spans="1:5" s="12" customFormat="1" ht="71.25" customHeight="1">
      <c r="A12" s="260"/>
      <c r="B12" s="261"/>
      <c r="C12" s="260"/>
      <c r="D12" s="260"/>
      <c r="E12" s="22"/>
    </row>
    <row r="13" spans="1:4" s="12" customFormat="1" ht="13.5" thickBot="1">
      <c r="A13" s="1">
        <v>1</v>
      </c>
      <c r="B13" s="1">
        <v>3</v>
      </c>
      <c r="C13" s="1">
        <v>4</v>
      </c>
      <c r="D13" s="1">
        <v>5</v>
      </c>
    </row>
    <row r="14" spans="1:4" s="12" customFormat="1" ht="31.5" customHeight="1">
      <c r="A14" s="28" t="s">
        <v>3</v>
      </c>
      <c r="B14" s="132" t="s">
        <v>279</v>
      </c>
      <c r="C14" s="71"/>
      <c r="D14" s="72"/>
    </row>
    <row r="15" spans="1:4" s="12" customFormat="1" ht="12.75">
      <c r="A15" s="59" t="s">
        <v>29</v>
      </c>
      <c r="B15" s="131" t="s">
        <v>280</v>
      </c>
      <c r="C15" s="128"/>
      <c r="D15" s="129"/>
    </row>
    <row r="16" spans="1:4" s="12" customFormat="1" ht="14.25">
      <c r="A16" s="59" t="s">
        <v>298</v>
      </c>
      <c r="B16" s="70" t="s">
        <v>278</v>
      </c>
      <c r="C16" s="73" t="s">
        <v>177</v>
      </c>
      <c r="D16" s="125">
        <v>7</v>
      </c>
    </row>
    <row r="17" spans="1:8" s="35" customFormat="1" ht="12.75">
      <c r="A17" s="59" t="s">
        <v>299</v>
      </c>
      <c r="B17" s="120" t="s">
        <v>267</v>
      </c>
      <c r="C17" s="121" t="s">
        <v>268</v>
      </c>
      <c r="D17" s="125">
        <v>7</v>
      </c>
      <c r="E17" s="123"/>
      <c r="F17" s="66"/>
      <c r="G17" s="124"/>
      <c r="H17" s="116"/>
    </row>
    <row r="18" spans="1:8" s="35" customFormat="1" ht="25.5">
      <c r="A18" s="59" t="s">
        <v>300</v>
      </c>
      <c r="B18" s="120" t="s">
        <v>269</v>
      </c>
      <c r="C18" s="121" t="s">
        <v>268</v>
      </c>
      <c r="D18" s="125">
        <v>7</v>
      </c>
      <c r="E18" s="123"/>
      <c r="F18" s="66"/>
      <c r="G18" s="124"/>
      <c r="H18" s="116"/>
    </row>
    <row r="19" spans="1:8" s="35" customFormat="1" ht="25.5">
      <c r="A19" s="59" t="s">
        <v>301</v>
      </c>
      <c r="B19" s="120" t="s">
        <v>270</v>
      </c>
      <c r="C19" s="121" t="s">
        <v>268</v>
      </c>
      <c r="D19" s="125">
        <v>7</v>
      </c>
      <c r="E19" s="123"/>
      <c r="F19" s="66"/>
      <c r="G19" s="124"/>
      <c r="H19" s="116"/>
    </row>
    <row r="20" spans="1:8" s="35" customFormat="1" ht="25.5">
      <c r="A20" s="59" t="s">
        <v>302</v>
      </c>
      <c r="B20" s="120" t="s">
        <v>271</v>
      </c>
      <c r="C20" s="121" t="s">
        <v>268</v>
      </c>
      <c r="D20" s="125">
        <v>7</v>
      </c>
      <c r="E20" s="123"/>
      <c r="F20" s="66"/>
      <c r="G20" s="124"/>
      <c r="H20" s="116"/>
    </row>
    <row r="21" spans="1:8" s="35" customFormat="1" ht="14.25">
      <c r="A21" s="59"/>
      <c r="B21" s="57" t="s">
        <v>272</v>
      </c>
      <c r="C21" s="102" t="s">
        <v>95</v>
      </c>
      <c r="D21" s="6">
        <f>D20*0.14*1.3</f>
        <v>1.2740000000000002</v>
      </c>
      <c r="E21" s="123"/>
      <c r="F21" s="66"/>
      <c r="G21" s="124"/>
      <c r="H21" s="116"/>
    </row>
    <row r="22" spans="1:8" s="35" customFormat="1" ht="25.5">
      <c r="A22" s="59" t="s">
        <v>303</v>
      </c>
      <c r="B22" s="120" t="s">
        <v>274</v>
      </c>
      <c r="C22" s="121" t="s">
        <v>268</v>
      </c>
      <c r="D22" s="125">
        <v>7</v>
      </c>
      <c r="E22" s="123"/>
      <c r="F22" s="66"/>
      <c r="G22" s="124"/>
      <c r="H22" s="116"/>
    </row>
    <row r="23" spans="1:16" s="45" customFormat="1" ht="14.25">
      <c r="A23" s="59"/>
      <c r="B23" s="57" t="s">
        <v>273</v>
      </c>
      <c r="C23" s="102" t="s">
        <v>95</v>
      </c>
      <c r="D23" s="6">
        <f>D22*0.16*1.3</f>
        <v>1.4560000000000002</v>
      </c>
      <c r="E23" s="42"/>
      <c r="F23" s="42"/>
      <c r="G23" s="42"/>
      <c r="H23" s="43"/>
      <c r="I23" s="44"/>
      <c r="J23" s="43"/>
      <c r="K23" s="43"/>
      <c r="L23" s="43"/>
      <c r="M23" s="43"/>
      <c r="N23" s="43"/>
      <c r="O23" s="43"/>
      <c r="P23" s="43"/>
    </row>
    <row r="24" spans="1:8" s="35" customFormat="1" ht="25.5">
      <c r="A24" s="59" t="s">
        <v>304</v>
      </c>
      <c r="B24" s="120" t="s">
        <v>277</v>
      </c>
      <c r="C24" s="121" t="s">
        <v>275</v>
      </c>
      <c r="D24" s="125">
        <f>7*0.5</f>
        <v>3.5</v>
      </c>
      <c r="E24" s="126"/>
      <c r="F24" s="66"/>
      <c r="G24" s="124"/>
      <c r="H24" s="116"/>
    </row>
    <row r="25" spans="1:8" s="35" customFormat="1" ht="14.25">
      <c r="A25" s="59"/>
      <c r="B25" s="127" t="s">
        <v>276</v>
      </c>
      <c r="C25" s="121" t="s">
        <v>275</v>
      </c>
      <c r="D25" s="122">
        <f>D24*1.22</f>
        <v>4.27</v>
      </c>
      <c r="E25" s="126"/>
      <c r="F25" s="66"/>
      <c r="G25" s="124"/>
      <c r="H25" s="116"/>
    </row>
    <row r="26" spans="1:4" s="12" customFormat="1" ht="25.5">
      <c r="A26" s="27" t="s">
        <v>41</v>
      </c>
      <c r="B26" s="130" t="s">
        <v>281</v>
      </c>
      <c r="C26" s="73"/>
      <c r="D26" s="74"/>
    </row>
    <row r="27" spans="1:8" s="35" customFormat="1" ht="25.5">
      <c r="A27" s="59" t="s">
        <v>45</v>
      </c>
      <c r="B27" s="120" t="s">
        <v>271</v>
      </c>
      <c r="C27" s="121" t="s">
        <v>268</v>
      </c>
      <c r="D27" s="125">
        <v>870</v>
      </c>
      <c r="E27" s="123"/>
      <c r="F27" s="66"/>
      <c r="G27" s="124"/>
      <c r="H27" s="116"/>
    </row>
    <row r="28" spans="1:8" s="35" customFormat="1" ht="14.25">
      <c r="A28" s="59"/>
      <c r="B28" s="57" t="s">
        <v>282</v>
      </c>
      <c r="C28" s="102" t="s">
        <v>95</v>
      </c>
      <c r="D28" s="6">
        <f>D27*0.14*1.3</f>
        <v>158.34000000000003</v>
      </c>
      <c r="E28" s="123"/>
      <c r="F28" s="66"/>
      <c r="G28" s="124"/>
      <c r="H28" s="116"/>
    </row>
    <row r="29" spans="1:8" s="35" customFormat="1" ht="25.5">
      <c r="A29" s="59" t="s">
        <v>46</v>
      </c>
      <c r="B29" s="120" t="s">
        <v>283</v>
      </c>
      <c r="C29" s="121" t="s">
        <v>275</v>
      </c>
      <c r="D29" s="125">
        <f>D27*0.3</f>
        <v>261</v>
      </c>
      <c r="E29" s="126"/>
      <c r="F29" s="66"/>
      <c r="G29" s="124"/>
      <c r="H29" s="116"/>
    </row>
    <row r="30" spans="1:8" s="35" customFormat="1" ht="14.25">
      <c r="A30" s="133"/>
      <c r="B30" s="134" t="s">
        <v>276</v>
      </c>
      <c r="C30" s="121" t="s">
        <v>275</v>
      </c>
      <c r="D30" s="122">
        <f>D29*1.22</f>
        <v>318.42</v>
      </c>
      <c r="E30" s="126"/>
      <c r="F30" s="66"/>
      <c r="G30" s="124"/>
      <c r="H30" s="116"/>
    </row>
    <row r="31" spans="1:4" s="12" customFormat="1" ht="25.5">
      <c r="A31" s="59" t="s">
        <v>47</v>
      </c>
      <c r="B31" s="135" t="s">
        <v>151</v>
      </c>
      <c r="C31" s="73" t="s">
        <v>177</v>
      </c>
      <c r="D31" s="74">
        <v>70</v>
      </c>
    </row>
    <row r="32" spans="1:8" s="35" customFormat="1" ht="14.25">
      <c r="A32" s="59"/>
      <c r="B32" s="136" t="s">
        <v>284</v>
      </c>
      <c r="C32" s="60" t="s">
        <v>275</v>
      </c>
      <c r="D32" s="137">
        <f>D31*0.165</f>
        <v>11.55</v>
      </c>
      <c r="E32" s="123"/>
      <c r="F32" s="66"/>
      <c r="G32" s="124"/>
      <c r="H32" s="116"/>
    </row>
    <row r="33" spans="1:8" s="35" customFormat="1" ht="14.25">
      <c r="A33" s="59"/>
      <c r="B33" s="136" t="s">
        <v>285</v>
      </c>
      <c r="C33" s="60" t="s">
        <v>44</v>
      </c>
      <c r="D33" s="137">
        <f>D31*0.02</f>
        <v>1.4000000000000001</v>
      </c>
      <c r="E33" s="123"/>
      <c r="F33" s="66"/>
      <c r="G33" s="124"/>
      <c r="H33" s="116"/>
    </row>
    <row r="34" spans="1:4" s="12" customFormat="1" ht="31.5" customHeight="1">
      <c r="A34" s="27" t="s">
        <v>42</v>
      </c>
      <c r="B34" s="75" t="s">
        <v>152</v>
      </c>
      <c r="C34" s="73"/>
      <c r="D34" s="74"/>
    </row>
    <row r="35" spans="1:4" s="12" customFormat="1" ht="63.75">
      <c r="A35" s="59" t="s">
        <v>51</v>
      </c>
      <c r="B35" s="70" t="s">
        <v>400</v>
      </c>
      <c r="C35" s="76" t="s">
        <v>35</v>
      </c>
      <c r="D35" s="125">
        <v>185.4</v>
      </c>
    </row>
    <row r="36" spans="1:4" s="12" customFormat="1" ht="31.5" customHeight="1">
      <c r="A36" s="59" t="s">
        <v>2</v>
      </c>
      <c r="B36" s="70" t="s">
        <v>153</v>
      </c>
      <c r="C36" s="76" t="s">
        <v>52</v>
      </c>
      <c r="D36" s="138">
        <v>1</v>
      </c>
    </row>
    <row r="37" spans="1:4" s="12" customFormat="1" ht="38.25">
      <c r="A37" s="59" t="s">
        <v>13</v>
      </c>
      <c r="B37" s="70" t="s">
        <v>154</v>
      </c>
      <c r="C37" s="76" t="s">
        <v>52</v>
      </c>
      <c r="D37" s="138">
        <v>1</v>
      </c>
    </row>
    <row r="38" spans="1:4" s="12" customFormat="1" ht="12.75">
      <c r="A38" s="59" t="s">
        <v>10</v>
      </c>
      <c r="B38" s="78" t="s">
        <v>155</v>
      </c>
      <c r="C38" s="79" t="s">
        <v>35</v>
      </c>
      <c r="D38" s="125">
        <v>1</v>
      </c>
    </row>
    <row r="39" spans="1:4" s="12" customFormat="1" ht="12.75">
      <c r="A39" s="59" t="s">
        <v>11</v>
      </c>
      <c r="B39" s="78" t="s">
        <v>156</v>
      </c>
      <c r="C39" s="79" t="s">
        <v>35</v>
      </c>
      <c r="D39" s="125">
        <v>2</v>
      </c>
    </row>
    <row r="40" spans="1:4" s="12" customFormat="1" ht="12.75">
      <c r="A40" s="59" t="s">
        <v>12</v>
      </c>
      <c r="B40" s="78" t="s">
        <v>157</v>
      </c>
      <c r="C40" s="79" t="s">
        <v>178</v>
      </c>
      <c r="D40" s="125">
        <v>0.2</v>
      </c>
    </row>
    <row r="41" spans="1:4" s="12" customFormat="1" ht="66.75" customHeight="1">
      <c r="A41" s="59" t="s">
        <v>6</v>
      </c>
      <c r="B41" s="78" t="s">
        <v>158</v>
      </c>
      <c r="C41" s="79" t="s">
        <v>53</v>
      </c>
      <c r="D41" s="138">
        <v>1</v>
      </c>
    </row>
    <row r="42" spans="1:4" s="12" customFormat="1" ht="12.75">
      <c r="A42" s="27" t="s">
        <v>43</v>
      </c>
      <c r="B42" s="80" t="s">
        <v>159</v>
      </c>
      <c r="C42" s="79"/>
      <c r="D42" s="77"/>
    </row>
    <row r="43" spans="1:4" s="12" customFormat="1" ht="25.5">
      <c r="A43" s="27" t="s">
        <v>203</v>
      </c>
      <c r="B43" s="78" t="s">
        <v>160</v>
      </c>
      <c r="C43" s="79" t="s">
        <v>52</v>
      </c>
      <c r="D43" s="138">
        <v>2</v>
      </c>
    </row>
    <row r="44" spans="1:4" s="12" customFormat="1" ht="12.75">
      <c r="A44" s="27" t="s">
        <v>204</v>
      </c>
      <c r="B44" s="78" t="s">
        <v>161</v>
      </c>
      <c r="C44" s="79" t="s">
        <v>93</v>
      </c>
      <c r="D44" s="138">
        <v>1</v>
      </c>
    </row>
    <row r="45" spans="1:4" s="12" customFormat="1" ht="25.5">
      <c r="A45" s="27" t="s">
        <v>205</v>
      </c>
      <c r="B45" s="139" t="s">
        <v>162</v>
      </c>
      <c r="C45" s="79"/>
      <c r="D45" s="138"/>
    </row>
    <row r="46" spans="1:4" s="12" customFormat="1" ht="12.75">
      <c r="A46" s="27" t="s">
        <v>206</v>
      </c>
      <c r="B46" s="78" t="s">
        <v>163</v>
      </c>
      <c r="C46" s="79" t="s">
        <v>93</v>
      </c>
      <c r="D46" s="138">
        <v>1</v>
      </c>
    </row>
    <row r="47" spans="1:4" s="12" customFormat="1" ht="12.75">
      <c r="A47" s="27" t="s">
        <v>207</v>
      </c>
      <c r="B47" s="78" t="s">
        <v>164</v>
      </c>
      <c r="C47" s="79" t="s">
        <v>93</v>
      </c>
      <c r="D47" s="138">
        <v>2</v>
      </c>
    </row>
    <row r="48" spans="1:4" s="12" customFormat="1" ht="12.75">
      <c r="A48" s="27" t="s">
        <v>208</v>
      </c>
      <c r="B48" s="78" t="s">
        <v>165</v>
      </c>
      <c r="C48" s="79" t="s">
        <v>93</v>
      </c>
      <c r="D48" s="138">
        <v>1</v>
      </c>
    </row>
    <row r="49" spans="1:4" s="144" customFormat="1" ht="12.75">
      <c r="A49" s="27" t="s">
        <v>305</v>
      </c>
      <c r="B49" s="146" t="s">
        <v>286</v>
      </c>
      <c r="C49" s="145" t="s">
        <v>39</v>
      </c>
      <c r="D49" s="145">
        <v>1</v>
      </c>
    </row>
    <row r="50" spans="1:7" s="144" customFormat="1" ht="25.5">
      <c r="A50" s="27" t="s">
        <v>306</v>
      </c>
      <c r="B50" s="146" t="s">
        <v>287</v>
      </c>
      <c r="C50" s="145" t="s">
        <v>35</v>
      </c>
      <c r="D50" s="142">
        <v>185.4</v>
      </c>
      <c r="G50" s="143"/>
    </row>
    <row r="51" spans="1:4" s="20" customFormat="1" ht="12.75">
      <c r="A51" s="27" t="s">
        <v>307</v>
      </c>
      <c r="B51" s="26" t="s">
        <v>288</v>
      </c>
      <c r="C51" s="24" t="s">
        <v>53</v>
      </c>
      <c r="D51" s="24">
        <v>1</v>
      </c>
    </row>
    <row r="52" spans="1:4" s="12" customFormat="1" ht="31.5" customHeight="1">
      <c r="A52" s="27" t="s">
        <v>40</v>
      </c>
      <c r="B52" s="80" t="s">
        <v>166</v>
      </c>
      <c r="C52" s="79"/>
      <c r="D52" s="82"/>
    </row>
    <row r="53" spans="1:4" s="12" customFormat="1" ht="51">
      <c r="A53" s="27" t="s">
        <v>14</v>
      </c>
      <c r="B53" s="81" t="s">
        <v>401</v>
      </c>
      <c r="C53" s="79" t="s">
        <v>35</v>
      </c>
      <c r="D53" s="138">
        <v>3.5</v>
      </c>
    </row>
    <row r="54" spans="1:4" s="12" customFormat="1" ht="51">
      <c r="A54" s="27" t="s">
        <v>294</v>
      </c>
      <c r="B54" s="81" t="s">
        <v>289</v>
      </c>
      <c r="C54" s="79" t="s">
        <v>35</v>
      </c>
      <c r="D54" s="138">
        <v>12.7</v>
      </c>
    </row>
    <row r="55" spans="1:4" s="12" customFormat="1" ht="12.75">
      <c r="A55" s="27" t="s">
        <v>295</v>
      </c>
      <c r="B55" s="78" t="s">
        <v>168</v>
      </c>
      <c r="C55" s="79" t="s">
        <v>35</v>
      </c>
      <c r="D55" s="138">
        <v>96.9</v>
      </c>
    </row>
    <row r="56" spans="1:4" s="12" customFormat="1" ht="12.75">
      <c r="A56" s="27" t="s">
        <v>296</v>
      </c>
      <c r="B56" s="78" t="s">
        <v>169</v>
      </c>
      <c r="C56" s="79" t="s">
        <v>35</v>
      </c>
      <c r="D56" s="138">
        <v>36.6</v>
      </c>
    </row>
    <row r="57" spans="1:4" s="12" customFormat="1" ht="43.5" customHeight="1">
      <c r="A57" s="27" t="s">
        <v>297</v>
      </c>
      <c r="B57" s="78" t="s">
        <v>170</v>
      </c>
      <c r="C57" s="79" t="s">
        <v>52</v>
      </c>
      <c r="D57" s="138">
        <v>3</v>
      </c>
    </row>
    <row r="58" spans="1:4" s="12" customFormat="1" ht="12.75">
      <c r="A58" s="27" t="s">
        <v>308</v>
      </c>
      <c r="B58" s="81" t="s">
        <v>171</v>
      </c>
      <c r="C58" s="79"/>
      <c r="D58" s="138"/>
    </row>
    <row r="59" spans="1:4" s="12" customFormat="1" ht="12.75">
      <c r="A59" s="27" t="s">
        <v>309</v>
      </c>
      <c r="B59" s="78" t="s">
        <v>167</v>
      </c>
      <c r="C59" s="79" t="s">
        <v>53</v>
      </c>
      <c r="D59" s="138">
        <v>3</v>
      </c>
    </row>
    <row r="60" spans="1:4" s="12" customFormat="1" ht="12.75">
      <c r="A60" s="27" t="s">
        <v>310</v>
      </c>
      <c r="B60" s="78" t="s">
        <v>168</v>
      </c>
      <c r="C60" s="79" t="s">
        <v>53</v>
      </c>
      <c r="D60" s="138">
        <v>2</v>
      </c>
    </row>
    <row r="61" spans="1:4" s="12" customFormat="1" ht="12.75">
      <c r="A61" s="27" t="s">
        <v>311</v>
      </c>
      <c r="B61" s="78" t="s">
        <v>169</v>
      </c>
      <c r="C61" s="79" t="s">
        <v>53</v>
      </c>
      <c r="D61" s="138">
        <v>1</v>
      </c>
    </row>
    <row r="62" spans="1:4" s="12" customFormat="1" ht="69" customHeight="1">
      <c r="A62" s="27" t="s">
        <v>312</v>
      </c>
      <c r="B62" s="78" t="s">
        <v>172</v>
      </c>
      <c r="C62" s="79" t="s">
        <v>52</v>
      </c>
      <c r="D62" s="138">
        <v>1</v>
      </c>
    </row>
    <row r="63" spans="1:4" s="12" customFormat="1" ht="73.5" customHeight="1">
      <c r="A63" s="27" t="s">
        <v>313</v>
      </c>
      <c r="B63" s="83" t="s">
        <v>173</v>
      </c>
      <c r="C63" s="79" t="s">
        <v>53</v>
      </c>
      <c r="D63" s="138">
        <v>1</v>
      </c>
    </row>
    <row r="64" spans="1:4" s="12" customFormat="1" ht="25.5">
      <c r="A64" s="27" t="s">
        <v>314</v>
      </c>
      <c r="B64" s="78" t="s">
        <v>179</v>
      </c>
      <c r="C64" s="79" t="s">
        <v>53</v>
      </c>
      <c r="D64" s="138">
        <v>1</v>
      </c>
    </row>
    <row r="65" spans="1:4" s="12" customFormat="1" ht="38.25">
      <c r="A65" s="27" t="s">
        <v>315</v>
      </c>
      <c r="B65" s="78" t="s">
        <v>180</v>
      </c>
      <c r="C65" s="79" t="s">
        <v>53</v>
      </c>
      <c r="D65" s="138">
        <v>1</v>
      </c>
    </row>
    <row r="66" spans="1:4" s="12" customFormat="1" ht="25.5">
      <c r="A66" s="27" t="s">
        <v>316</v>
      </c>
      <c r="B66" s="78" t="s">
        <v>181</v>
      </c>
      <c r="C66" s="79" t="s">
        <v>53</v>
      </c>
      <c r="D66" s="138">
        <v>4</v>
      </c>
    </row>
    <row r="67" spans="1:4" s="12" customFormat="1" ht="27" customHeight="1">
      <c r="A67" s="27" t="s">
        <v>0</v>
      </c>
      <c r="B67" s="80" t="s">
        <v>159</v>
      </c>
      <c r="C67" s="79"/>
      <c r="D67" s="138"/>
    </row>
    <row r="68" spans="1:4" s="12" customFormat="1" ht="12.75">
      <c r="A68" s="27" t="s">
        <v>15</v>
      </c>
      <c r="B68" s="78" t="s">
        <v>174</v>
      </c>
      <c r="C68" s="79" t="s">
        <v>28</v>
      </c>
      <c r="D68" s="138">
        <v>7</v>
      </c>
    </row>
    <row r="69" spans="1:4" s="12" customFormat="1" ht="12.75">
      <c r="A69" s="27" t="s">
        <v>8</v>
      </c>
      <c r="B69" s="84" t="s">
        <v>175</v>
      </c>
      <c r="C69" s="85" t="s">
        <v>93</v>
      </c>
      <c r="D69" s="141">
        <v>1</v>
      </c>
    </row>
    <row r="70" spans="1:5" s="41" customFormat="1" ht="16.5" customHeight="1">
      <c r="A70" s="27" t="s">
        <v>9</v>
      </c>
      <c r="B70" s="86" t="s">
        <v>176</v>
      </c>
      <c r="C70" s="87" t="s">
        <v>28</v>
      </c>
      <c r="D70" s="140">
        <v>4</v>
      </c>
      <c r="E70" s="40"/>
    </row>
    <row r="71" spans="1:4" s="144" customFormat="1" ht="12.75">
      <c r="A71" s="27" t="s">
        <v>317</v>
      </c>
      <c r="B71" s="146" t="s">
        <v>286</v>
      </c>
      <c r="C71" s="145" t="s">
        <v>39</v>
      </c>
      <c r="D71" s="145">
        <v>1</v>
      </c>
    </row>
    <row r="72" spans="1:7" s="144" customFormat="1" ht="25.5">
      <c r="A72" s="27" t="s">
        <v>318</v>
      </c>
      <c r="B72" s="146" t="s">
        <v>287</v>
      </c>
      <c r="C72" s="145" t="s">
        <v>35</v>
      </c>
      <c r="D72" s="142">
        <f>D53+D54+D55+D56</f>
        <v>149.70000000000002</v>
      </c>
      <c r="G72" s="143"/>
    </row>
    <row r="73" spans="1:4" s="20" customFormat="1" ht="12.75">
      <c r="A73" s="27" t="s">
        <v>319</v>
      </c>
      <c r="B73" s="26" t="s">
        <v>288</v>
      </c>
      <c r="C73" s="24" t="s">
        <v>53</v>
      </c>
      <c r="D73" s="24">
        <v>1</v>
      </c>
    </row>
    <row r="74" spans="1:4" s="20" customFormat="1" ht="12.75">
      <c r="A74" s="10"/>
      <c r="B74" s="8" t="s">
        <v>405</v>
      </c>
      <c r="C74" s="10" t="s">
        <v>17</v>
      </c>
      <c r="D74" s="11"/>
    </row>
    <row r="75" spans="1:4" s="12" customFormat="1" ht="12.75">
      <c r="A75" s="13"/>
      <c r="B75" s="14"/>
      <c r="C75" s="15"/>
      <c r="D75" s="15"/>
    </row>
    <row r="76" spans="1:4" s="12" customFormat="1" ht="12.75">
      <c r="A76" s="258"/>
      <c r="B76" s="258"/>
      <c r="C76" s="258"/>
      <c r="D76" s="258"/>
    </row>
    <row r="77" spans="1:4" s="12" customFormat="1" ht="18" customHeight="1">
      <c r="A77" s="258"/>
      <c r="B77" s="258"/>
      <c r="C77" s="258"/>
      <c r="D77" s="258"/>
    </row>
    <row r="78" spans="1:4" s="12" customFormat="1" ht="12.75">
      <c r="A78" s="16"/>
      <c r="B78" s="17"/>
      <c r="C78" s="17"/>
      <c r="D78" s="17"/>
    </row>
    <row r="79" spans="1:4" s="20" customFormat="1" ht="12.75">
      <c r="A79" s="29"/>
      <c r="B79" s="268"/>
      <c r="C79" s="268"/>
      <c r="D79" s="268"/>
    </row>
  </sheetData>
  <sheetProtection/>
  <mergeCells count="15">
    <mergeCell ref="A8:D8"/>
    <mergeCell ref="A1:D1"/>
    <mergeCell ref="A2:D2"/>
    <mergeCell ref="A3:D3"/>
    <mergeCell ref="A5:D5"/>
    <mergeCell ref="D11:D12"/>
    <mergeCell ref="A6:D6"/>
    <mergeCell ref="A9:D9"/>
    <mergeCell ref="A7:D7"/>
    <mergeCell ref="B79:D79"/>
    <mergeCell ref="A76:D76"/>
    <mergeCell ref="A77:D77"/>
    <mergeCell ref="B11:B12"/>
    <mergeCell ref="C11:C12"/>
    <mergeCell ref="A11:A12"/>
  </mergeCells>
  <conditionalFormatting sqref="C32:D33">
    <cfRule type="cellIs" priority="1" dxfId="2" operator="equal" stopIfTrue="1">
      <formula>0</formula>
    </cfRule>
    <cfRule type="expression" priority="2" dxfId="2" stopIfTrue="1">
      <formula>#DIV/0!</formula>
    </cfRule>
  </conditionalFormatting>
  <dataValidations count="1">
    <dataValidation type="list" allowBlank="1" showInputMessage="1" showErrorMessage="1" sqref="C21 C23 C28">
      <formula1>#REF!</formula1>
    </dataValidation>
  </dataValidations>
  <printOptions/>
  <pageMargins left="1.21" right="0.15748031496062992" top="0.984251968503937" bottom="0.43" header="0.5118110236220472" footer="0.16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45"/>
  <sheetViews>
    <sheetView zoomScalePageLayoutView="0" workbookViewId="0" topLeftCell="A30">
      <selection activeCell="G42" sqref="G42"/>
    </sheetView>
  </sheetViews>
  <sheetFormatPr defaultColWidth="11.421875" defaultRowHeight="15"/>
  <cols>
    <col min="1" max="1" width="6.28125" style="17" customWidth="1"/>
    <col min="2" max="2" width="55.00390625" style="17" customWidth="1"/>
    <col min="3" max="3" width="6.8515625" style="17" customWidth="1"/>
    <col min="4" max="4" width="10.421875" style="17" customWidth="1"/>
    <col min="5" max="5" width="10.140625" style="30" customWidth="1"/>
    <col min="6" max="16384" width="11.421875" style="30" customWidth="1"/>
  </cols>
  <sheetData>
    <row r="1" spans="1:4" ht="18" customHeight="1">
      <c r="A1" s="256" t="s">
        <v>407</v>
      </c>
      <c r="B1" s="256"/>
      <c r="C1" s="256"/>
      <c r="D1" s="256"/>
    </row>
    <row r="2" spans="1:4" s="4" customFormat="1" ht="15.75" customHeight="1">
      <c r="A2" s="265" t="s">
        <v>395</v>
      </c>
      <c r="B2" s="266"/>
      <c r="C2" s="266"/>
      <c r="D2" s="266"/>
    </row>
    <row r="3" spans="1:4" s="4" customFormat="1" ht="15.75">
      <c r="A3" s="267" t="s">
        <v>38</v>
      </c>
      <c r="B3" s="267"/>
      <c r="C3" s="267"/>
      <c r="D3" s="267"/>
    </row>
    <row r="4" spans="1:4" s="4" customFormat="1" ht="15.75">
      <c r="A4" s="5"/>
      <c r="B4" s="5"/>
      <c r="C4" s="5"/>
      <c r="D4" s="5"/>
    </row>
    <row r="5" spans="1:4" s="12" customFormat="1" ht="28.5" customHeight="1">
      <c r="A5" s="259" t="s">
        <v>215</v>
      </c>
      <c r="B5" s="259"/>
      <c r="C5" s="259"/>
      <c r="D5" s="259"/>
    </row>
    <row r="6" spans="1:4" s="12" customFormat="1" ht="30" customHeight="1">
      <c r="A6" s="259" t="s">
        <v>216</v>
      </c>
      <c r="B6" s="259"/>
      <c r="C6" s="259"/>
      <c r="D6" s="259"/>
    </row>
    <row r="7" spans="1:4" s="12" customFormat="1" ht="18" customHeight="1">
      <c r="A7" s="259" t="s">
        <v>217</v>
      </c>
      <c r="B7" s="259"/>
      <c r="C7" s="259"/>
      <c r="D7" s="259"/>
    </row>
    <row r="8" spans="1:4" s="12" customFormat="1" ht="15.75" customHeight="1">
      <c r="A8" s="259" t="s">
        <v>218</v>
      </c>
      <c r="B8" s="259"/>
      <c r="C8" s="259"/>
      <c r="D8" s="259"/>
    </row>
    <row r="9" spans="1:4" s="12" customFormat="1" ht="29.25" customHeight="1">
      <c r="A9" s="259" t="s">
        <v>412</v>
      </c>
      <c r="B9" s="259"/>
      <c r="C9" s="259"/>
      <c r="D9" s="259"/>
    </row>
    <row r="10" spans="1:4" s="12" customFormat="1" ht="15.75" customHeight="1">
      <c r="A10" s="17"/>
      <c r="B10" s="17"/>
      <c r="C10" s="151">
        <f>6*1.2409</f>
        <v>7.445399999999999</v>
      </c>
      <c r="D10" s="17"/>
    </row>
    <row r="11" spans="1:5" s="12" customFormat="1" ht="15.75" customHeight="1">
      <c r="A11" s="260" t="s">
        <v>18</v>
      </c>
      <c r="B11" s="261" t="s">
        <v>37</v>
      </c>
      <c r="C11" s="260" t="s">
        <v>19</v>
      </c>
      <c r="D11" s="260" t="s">
        <v>20</v>
      </c>
      <c r="E11" s="22"/>
    </row>
    <row r="12" spans="1:5" s="12" customFormat="1" ht="71.25" customHeight="1">
      <c r="A12" s="260"/>
      <c r="B12" s="261"/>
      <c r="C12" s="260"/>
      <c r="D12" s="260"/>
      <c r="E12" s="22"/>
    </row>
    <row r="13" spans="1:4" s="12" customFormat="1" ht="12.75">
      <c r="A13" s="1">
        <v>1</v>
      </c>
      <c r="B13" s="1">
        <v>3</v>
      </c>
      <c r="C13" s="1">
        <v>4</v>
      </c>
      <c r="D13" s="1">
        <v>5</v>
      </c>
    </row>
    <row r="14" spans="1:4" s="12" customFormat="1" ht="27.75" customHeight="1">
      <c r="A14" s="181" t="s">
        <v>3</v>
      </c>
      <c r="B14" s="182"/>
      <c r="C14" s="182"/>
      <c r="D14" s="182"/>
    </row>
    <row r="15" spans="1:4" s="12" customFormat="1" ht="25.5">
      <c r="A15" s="51" t="s">
        <v>29</v>
      </c>
      <c r="B15" s="184" t="s">
        <v>382</v>
      </c>
      <c r="C15" s="185" t="s">
        <v>35</v>
      </c>
      <c r="D15" s="9">
        <v>117</v>
      </c>
    </row>
    <row r="16" spans="1:4" s="12" customFormat="1" ht="25.5">
      <c r="A16" s="51">
        <v>2</v>
      </c>
      <c r="B16" s="184" t="s">
        <v>383</v>
      </c>
      <c r="C16" s="185" t="s">
        <v>28</v>
      </c>
      <c r="D16" s="9">
        <v>1</v>
      </c>
    </row>
    <row r="17" spans="1:4" s="12" customFormat="1" ht="25.5">
      <c r="A17" s="51" t="s">
        <v>45</v>
      </c>
      <c r="B17" s="184" t="s">
        <v>384</v>
      </c>
      <c r="C17" s="185" t="s">
        <v>28</v>
      </c>
      <c r="D17" s="9">
        <v>1</v>
      </c>
    </row>
    <row r="18" spans="1:4" s="12" customFormat="1" ht="25.5">
      <c r="A18" s="51" t="s">
        <v>46</v>
      </c>
      <c r="B18" s="184" t="s">
        <v>385</v>
      </c>
      <c r="C18" s="185" t="s">
        <v>28</v>
      </c>
      <c r="D18" s="9">
        <v>1</v>
      </c>
    </row>
    <row r="19" spans="1:4" s="12" customFormat="1" ht="25.5">
      <c r="A19" s="51" t="s">
        <v>47</v>
      </c>
      <c r="B19" s="184" t="s">
        <v>380</v>
      </c>
      <c r="C19" s="185" t="s">
        <v>26</v>
      </c>
      <c r="D19" s="9">
        <v>1</v>
      </c>
    </row>
    <row r="20" spans="1:4" s="12" customFormat="1" ht="18">
      <c r="A20" s="51" t="s">
        <v>48</v>
      </c>
      <c r="B20" s="184" t="s">
        <v>377</v>
      </c>
      <c r="C20" s="186" t="s">
        <v>35</v>
      </c>
      <c r="D20" s="9">
        <v>3.5</v>
      </c>
    </row>
    <row r="21" spans="1:4" s="12" customFormat="1" ht="18">
      <c r="A21" s="51">
        <v>3</v>
      </c>
      <c r="B21" s="184" t="s">
        <v>386</v>
      </c>
      <c r="C21" s="186" t="s">
        <v>35</v>
      </c>
      <c r="D21" s="9">
        <v>117</v>
      </c>
    </row>
    <row r="22" spans="1:4" s="12" customFormat="1" ht="27.75" customHeight="1">
      <c r="A22" s="51" t="s">
        <v>51</v>
      </c>
      <c r="B22" s="184" t="s">
        <v>378</v>
      </c>
      <c r="C22" s="9" t="s">
        <v>35</v>
      </c>
      <c r="D22" s="9">
        <v>119</v>
      </c>
    </row>
    <row r="23" spans="1:4" s="12" customFormat="1" ht="32.25" customHeight="1">
      <c r="A23" s="51" t="s">
        <v>2</v>
      </c>
      <c r="B23" s="184" t="s">
        <v>387</v>
      </c>
      <c r="C23" s="9" t="s">
        <v>28</v>
      </c>
      <c r="D23" s="9">
        <v>1</v>
      </c>
    </row>
    <row r="24" spans="1:4" s="12" customFormat="1" ht="33" customHeight="1">
      <c r="A24" s="51" t="s">
        <v>13</v>
      </c>
      <c r="B24" s="184" t="s">
        <v>396</v>
      </c>
      <c r="C24" s="9" t="s">
        <v>93</v>
      </c>
      <c r="D24" s="9">
        <v>1</v>
      </c>
    </row>
    <row r="25" spans="1:4" s="12" customFormat="1" ht="27.75" customHeight="1">
      <c r="A25" s="51" t="s">
        <v>10</v>
      </c>
      <c r="B25" s="187" t="s">
        <v>388</v>
      </c>
      <c r="C25" s="9" t="s">
        <v>381</v>
      </c>
      <c r="D25" s="9">
        <v>115</v>
      </c>
    </row>
    <row r="26" spans="1:4" s="12" customFormat="1" ht="27.75" customHeight="1">
      <c r="A26" s="51" t="s">
        <v>11</v>
      </c>
      <c r="B26" s="187" t="s">
        <v>389</v>
      </c>
      <c r="C26" s="9" t="s">
        <v>35</v>
      </c>
      <c r="D26" s="9">
        <v>117</v>
      </c>
    </row>
    <row r="27" spans="1:4" s="12" customFormat="1" ht="28.5">
      <c r="A27" s="51" t="s">
        <v>12</v>
      </c>
      <c r="B27" s="187" t="s">
        <v>397</v>
      </c>
      <c r="C27" s="9" t="s">
        <v>16</v>
      </c>
      <c r="D27" s="9">
        <v>4</v>
      </c>
    </row>
    <row r="28" spans="1:4" s="12" customFormat="1" ht="33" customHeight="1">
      <c r="A28" s="51" t="s">
        <v>6</v>
      </c>
      <c r="B28" s="187" t="s">
        <v>398</v>
      </c>
      <c r="C28" s="9" t="s">
        <v>16</v>
      </c>
      <c r="D28" s="9">
        <v>62</v>
      </c>
    </row>
    <row r="29" spans="1:4" s="190" customFormat="1" ht="14.25">
      <c r="A29" s="189"/>
      <c r="B29" s="192" t="s">
        <v>118</v>
      </c>
      <c r="C29" s="36" t="s">
        <v>54</v>
      </c>
      <c r="D29" s="191">
        <f>D28*0.165</f>
        <v>10.23</v>
      </c>
    </row>
    <row r="30" spans="1:4" s="190" customFormat="1" ht="14.25">
      <c r="A30" s="189"/>
      <c r="B30" s="192" t="s">
        <v>119</v>
      </c>
      <c r="C30" s="36" t="s">
        <v>44</v>
      </c>
      <c r="D30" s="39">
        <f>D28*0.02</f>
        <v>1.24</v>
      </c>
    </row>
    <row r="31" spans="1:4" s="12" customFormat="1" ht="14.25">
      <c r="A31" s="51" t="s">
        <v>7</v>
      </c>
      <c r="B31" s="187" t="s">
        <v>390</v>
      </c>
      <c r="C31" s="9" t="s">
        <v>16</v>
      </c>
      <c r="D31" s="9">
        <v>49</v>
      </c>
    </row>
    <row r="32" spans="1:4" s="12" customFormat="1" ht="18.75" customHeight="1">
      <c r="A32" s="183">
        <v>4</v>
      </c>
      <c r="B32" s="187" t="s">
        <v>391</v>
      </c>
      <c r="C32" s="9" t="s">
        <v>26</v>
      </c>
      <c r="D32" s="9">
        <v>1</v>
      </c>
    </row>
    <row r="33" spans="1:4" s="12" customFormat="1" ht="14.25">
      <c r="A33" s="51" t="s">
        <v>203</v>
      </c>
      <c r="B33" s="187" t="s">
        <v>392</v>
      </c>
      <c r="C33" s="9" t="s">
        <v>93</v>
      </c>
      <c r="D33" s="9">
        <v>1</v>
      </c>
    </row>
    <row r="34" spans="1:4" s="12" customFormat="1" ht="14.25">
      <c r="A34" s="51" t="s">
        <v>204</v>
      </c>
      <c r="B34" s="187" t="s">
        <v>379</v>
      </c>
      <c r="C34" s="9" t="s">
        <v>28</v>
      </c>
      <c r="D34" s="9">
        <v>2</v>
      </c>
    </row>
    <row r="35" spans="1:4" s="12" customFormat="1" ht="59.25" customHeight="1">
      <c r="A35" s="51" t="s">
        <v>205</v>
      </c>
      <c r="B35" s="187" t="s">
        <v>399</v>
      </c>
      <c r="C35" s="9" t="s">
        <v>93</v>
      </c>
      <c r="D35" s="9">
        <v>1</v>
      </c>
    </row>
    <row r="36" spans="1:4" s="12" customFormat="1" ht="33.75" customHeight="1">
      <c r="A36" s="51" t="s">
        <v>207</v>
      </c>
      <c r="B36" s="184" t="s">
        <v>393</v>
      </c>
      <c r="C36" s="9" t="s">
        <v>93</v>
      </c>
      <c r="D36" s="9">
        <v>1</v>
      </c>
    </row>
    <row r="37" spans="1:4" s="12" customFormat="1" ht="31.5" customHeight="1">
      <c r="A37" s="51" t="s">
        <v>208</v>
      </c>
      <c r="B37" s="184" t="s">
        <v>394</v>
      </c>
      <c r="C37" s="9" t="s">
        <v>28</v>
      </c>
      <c r="D37" s="9">
        <v>1</v>
      </c>
    </row>
    <row r="38" spans="1:8" s="35" customFormat="1" ht="12.75">
      <c r="A38" s="59" t="s">
        <v>40</v>
      </c>
      <c r="B38" s="193" t="s">
        <v>402</v>
      </c>
      <c r="C38" s="194" t="s">
        <v>53</v>
      </c>
      <c r="D38" s="198">
        <v>1</v>
      </c>
      <c r="E38" s="195"/>
      <c r="F38" s="34"/>
      <c r="G38" s="124"/>
      <c r="H38" s="116"/>
    </row>
    <row r="39" spans="1:8" s="35" customFormat="1" ht="12.75">
      <c r="A39" s="59" t="s">
        <v>0</v>
      </c>
      <c r="B39" s="196" t="s">
        <v>403</v>
      </c>
      <c r="C39" s="197" t="s">
        <v>39</v>
      </c>
      <c r="D39" s="198">
        <v>1</v>
      </c>
      <c r="E39" s="195"/>
      <c r="F39" s="34"/>
      <c r="G39" s="124"/>
      <c r="H39" s="116"/>
    </row>
    <row r="40" spans="1:4" s="12" customFormat="1" ht="12.75">
      <c r="A40" s="55"/>
      <c r="B40" s="8" t="s">
        <v>405</v>
      </c>
      <c r="C40" s="55" t="s">
        <v>17</v>
      </c>
      <c r="D40" s="21"/>
    </row>
    <row r="41" spans="1:4" s="12" customFormat="1" ht="12.75">
      <c r="A41" s="13"/>
      <c r="B41" s="14"/>
      <c r="C41" s="15"/>
      <c r="D41" s="15"/>
    </row>
    <row r="42" spans="1:4" s="12" customFormat="1" ht="12.75">
      <c r="A42" s="2"/>
      <c r="B42" s="2"/>
      <c r="C42" s="2"/>
      <c r="D42" s="2"/>
    </row>
    <row r="43" spans="1:4" s="12" customFormat="1" ht="12.75">
      <c r="A43" s="2"/>
      <c r="B43" s="2"/>
      <c r="C43" s="2"/>
      <c r="D43" s="2"/>
    </row>
    <row r="44" spans="1:4" s="12" customFormat="1" ht="12.75" customHeight="1">
      <c r="A44" s="16"/>
      <c r="B44" s="17"/>
      <c r="C44" s="17"/>
      <c r="D44" s="17"/>
    </row>
    <row r="45" spans="1:4" s="12" customFormat="1" ht="12.75">
      <c r="A45" s="17"/>
      <c r="B45" s="257"/>
      <c r="C45" s="257"/>
      <c r="D45" s="257"/>
    </row>
  </sheetData>
  <sheetProtection/>
  <mergeCells count="13">
    <mergeCell ref="A1:D1"/>
    <mergeCell ref="A2:D2"/>
    <mergeCell ref="A3:D3"/>
    <mergeCell ref="A5:D5"/>
    <mergeCell ref="A6:D6"/>
    <mergeCell ref="A7:D7"/>
    <mergeCell ref="B45:D45"/>
    <mergeCell ref="A8:D8"/>
    <mergeCell ref="A9:D9"/>
    <mergeCell ref="B11:B12"/>
    <mergeCell ref="C11:C12"/>
    <mergeCell ref="D11:D12"/>
    <mergeCell ref="A11:A12"/>
  </mergeCells>
  <printOptions/>
  <pageMargins left="1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Lilja Lejtane</cp:lastModifiedBy>
  <cp:lastPrinted>2019-05-16T13:11:59Z</cp:lastPrinted>
  <dcterms:created xsi:type="dcterms:W3CDTF">2012-05-22T12:04:26Z</dcterms:created>
  <dcterms:modified xsi:type="dcterms:W3CDTF">2020-02-05T06:48:17Z</dcterms:modified>
  <cp:category/>
  <cp:version/>
  <cp:contentType/>
  <cp:contentStatus/>
</cp:coreProperties>
</file>