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PROJEKTI\28PII_Liepajas_37\Iepirkumam\"/>
    </mc:Choice>
  </mc:AlternateContent>
  <bookViews>
    <workbookView xWindow="0" yWindow="0" windowWidth="28800" windowHeight="12435"/>
  </bookViews>
  <sheets>
    <sheet name="Būvdarbu apjomi" sheetId="1" r:id="rId1"/>
    <sheet name="Sheet2" sheetId="2" r:id="rId2"/>
    <sheet name="Sheet3" sheetId="3" r:id="rId3"/>
  </sheets>
  <definedNames>
    <definedName name="_xlnm.Print_Area" localSheetId="0">'Būvdarbu apjomi'!$A$1:$D$1046</definedName>
    <definedName name="_xlnm.Print_Titles" localSheetId="0">'Būvdarbu apjomi'!$10:$10</definedName>
  </definedNames>
  <calcPr calcId="152511" fullPrecision="0"/>
  <fileRecoveryPr autoRecover="0"/>
</workbook>
</file>

<file path=xl/calcChain.xml><?xml version="1.0" encoding="utf-8"?>
<calcChain xmlns="http://schemas.openxmlformats.org/spreadsheetml/2006/main">
  <c r="D167" i="1" l="1"/>
  <c r="D165" i="1"/>
  <c r="D158" i="1"/>
  <c r="D153" i="1"/>
  <c r="D155" i="1" s="1"/>
  <c r="D147" i="1"/>
  <c r="D145" i="1"/>
  <c r="D142" i="1"/>
  <c r="D141" i="1"/>
  <c r="D138" i="1"/>
  <c r="D125" i="1"/>
  <c r="D117" i="1"/>
  <c r="D116" i="1"/>
  <c r="D119" i="1" s="1"/>
  <c r="D114" i="1"/>
  <c r="D111" i="1"/>
  <c r="D104" i="1"/>
  <c r="D98" i="1"/>
  <c r="D93" i="1"/>
  <c r="D92" i="1"/>
  <c r="D91" i="1"/>
  <c r="D90" i="1"/>
  <c r="D82" i="1"/>
  <c r="D77" i="1"/>
  <c r="D78" i="1" s="1"/>
  <c r="D73" i="1"/>
  <c r="D75" i="1" s="1"/>
  <c r="D76" i="1" s="1"/>
  <c r="D72" i="1"/>
  <c r="D69" i="1"/>
  <c r="D67" i="1"/>
  <c r="D68" i="1" s="1"/>
  <c r="D65" i="1"/>
  <c r="D66" i="1" s="1"/>
  <c r="D64" i="1"/>
  <c r="D34" i="1"/>
  <c r="D31" i="1"/>
  <c r="D30" i="1"/>
  <c r="D28" i="1"/>
  <c r="D27" i="1"/>
  <c r="D26" i="1"/>
  <c r="D25" i="1"/>
  <c r="D18" i="1"/>
  <c r="D17" i="1"/>
  <c r="D39" i="1" l="1"/>
  <c r="D74" i="1"/>
  <c r="D80" i="1"/>
  <c r="D81" i="1" s="1"/>
  <c r="D154" i="1"/>
  <c r="D652" i="1"/>
  <c r="D649" i="1"/>
  <c r="D648" i="1"/>
  <c r="D646" i="1"/>
  <c r="D598" i="1"/>
  <c r="D594" i="1"/>
  <c r="D572" i="1"/>
  <c r="D419" i="1"/>
  <c r="D418" i="1"/>
  <c r="D417" i="1"/>
  <c r="D416" i="1" l="1"/>
</calcChain>
</file>

<file path=xl/sharedStrings.xml><?xml version="1.0" encoding="utf-8"?>
<sst xmlns="http://schemas.openxmlformats.org/spreadsheetml/2006/main" count="2187" uniqueCount="958">
  <si>
    <t>gb.</t>
  </si>
  <si>
    <t>Nr.p.k.</t>
  </si>
  <si>
    <t>Darba nosaukums</t>
  </si>
  <si>
    <t>kpl.</t>
  </si>
  <si>
    <t>vieta</t>
  </si>
  <si>
    <t>Darbu apjomu saraksts</t>
  </si>
  <si>
    <t>Apjomi sastādīti, pamatojoties uz būvprojekta rasējumiem.</t>
  </si>
  <si>
    <t>m2</t>
  </si>
  <si>
    <t>Esošo iekšsienu apdares flīžu demontāža</t>
  </si>
  <si>
    <t>m</t>
  </si>
  <si>
    <t>Esošās santehnikas demontāža</t>
  </si>
  <si>
    <t>Kāpņutelpas margu demontāža (h=0,9m)</t>
  </si>
  <si>
    <t>Radiatoru demontāža t.sk. cauruļvadi (stāvvadi, guļvadi)</t>
  </si>
  <si>
    <t>Fasādes apgaismes ķermeņu demontāža</t>
  </si>
  <si>
    <t>Koku izciršana pagalmā</t>
  </si>
  <si>
    <t xml:space="preserve"> 1.1</t>
  </si>
  <si>
    <t xml:space="preserve">2.1 </t>
  </si>
  <si>
    <t xml:space="preserve">3.1 </t>
  </si>
  <si>
    <t>Jaunu ailu ierīkošana esošās starpsienās</t>
  </si>
  <si>
    <t>3.</t>
  </si>
  <si>
    <t>5.</t>
  </si>
  <si>
    <t>6.</t>
  </si>
  <si>
    <t>gb</t>
  </si>
  <si>
    <t>1.</t>
  </si>
  <si>
    <t>2.</t>
  </si>
  <si>
    <t>4.</t>
  </si>
  <si>
    <t>7.</t>
  </si>
  <si>
    <t>8.</t>
  </si>
  <si>
    <t xml:space="preserve">m </t>
  </si>
  <si>
    <t>1.1.</t>
  </si>
  <si>
    <t>1.2.</t>
  </si>
  <si>
    <t>1.3.</t>
  </si>
  <si>
    <t>2.1.</t>
  </si>
  <si>
    <t>2.2.</t>
  </si>
  <si>
    <t>Betona paneļu griestu apdares atjaunošana, notīrīti, sagatavoti, gruntēti, krāsoti</t>
  </si>
  <si>
    <t>2.3.</t>
  </si>
  <si>
    <t>ĀRSIENAS</t>
  </si>
  <si>
    <t>Fasādes plakņu sagatavošana, izdrupušo paneļu šuvju aizdares atjaunošana, drupušo ķieģeļu vietu remonts ar kaļķa-cementa apmetuma javu</t>
  </si>
  <si>
    <t>Cokola profila montāža</t>
  </si>
  <si>
    <t>1.4.</t>
  </si>
  <si>
    <t>1.5.</t>
  </si>
  <si>
    <t>1.6.</t>
  </si>
  <si>
    <t>1.7.</t>
  </si>
  <si>
    <t>1.8.</t>
  </si>
  <si>
    <t>Fasādes apdares plākšņu montāža ailēm</t>
  </si>
  <si>
    <t>1.9.</t>
  </si>
  <si>
    <t>Palodžu montāža</t>
  </si>
  <si>
    <t>PAMATI</t>
  </si>
  <si>
    <t>Pamatu mazgāšana ar augstspiediena ūdens strūklu</t>
  </si>
  <si>
    <t>Pamatu virsmas izlīdzināšana ar kaļķa-cementa javu 20% no pamatu un cokola apjoma</t>
  </si>
  <si>
    <t>2.4.</t>
  </si>
  <si>
    <t>2.5.</t>
  </si>
  <si>
    <t>2.6.</t>
  </si>
  <si>
    <t>2.7.</t>
  </si>
  <si>
    <t>2.8.</t>
  </si>
  <si>
    <t>3.1.</t>
  </si>
  <si>
    <t>Atraktās grunts piebēšana atpakaļ blietējot pa 200mm slānim</t>
  </si>
  <si>
    <t>3.2.</t>
  </si>
  <si>
    <t>Liekās grunts utilizācija</t>
  </si>
  <si>
    <t>3.3.</t>
  </si>
  <si>
    <t>Rupju smilšu 85-120mm, blietēšana, piebēršana</t>
  </si>
  <si>
    <t>3.4.</t>
  </si>
  <si>
    <t>3.5.</t>
  </si>
  <si>
    <t>Ietves apmales uzstādīšana uz šķembu pamatnes, stiegrota betona pamatnē</t>
  </si>
  <si>
    <t>3.6.</t>
  </si>
  <si>
    <t>JUMTS</t>
  </si>
  <si>
    <t>4.1.</t>
  </si>
  <si>
    <t>4.2.</t>
  </si>
  <si>
    <t>4.3.</t>
  </si>
  <si>
    <t>4.4.</t>
  </si>
  <si>
    <t>4.5.</t>
  </si>
  <si>
    <t>Jumta aeratoru montāža</t>
  </si>
  <si>
    <t>5.1.</t>
  </si>
  <si>
    <t>5.2.</t>
  </si>
  <si>
    <t>5.3.</t>
  </si>
  <si>
    <t>5.4.</t>
  </si>
  <si>
    <t>5.5.</t>
  </si>
  <si>
    <t>5.6.</t>
  </si>
  <si>
    <t>5.7.</t>
  </si>
  <si>
    <t>6.1.</t>
  </si>
  <si>
    <t>6.2.</t>
  </si>
  <si>
    <t>6.3.</t>
  </si>
  <si>
    <t>6.4.</t>
  </si>
  <si>
    <t>Siltumizolācijas stūra 100x100 montāža gar parapetu</t>
  </si>
  <si>
    <t>6.5.</t>
  </si>
  <si>
    <t>6.6.</t>
  </si>
  <si>
    <t>Parapeta skārda montāža</t>
  </si>
  <si>
    <t>6.7.</t>
  </si>
  <si>
    <t>Ruļļmateriālu uzkausēšana uz parapeta siltumizolācijas no parapeta iekšpuses divos slāņos, apakšklājs EPP 3,5km/m2, virsklājs EKP 4,5kg/m2</t>
  </si>
  <si>
    <t>Jumtiņi</t>
  </si>
  <si>
    <t>7.1.</t>
  </si>
  <si>
    <t>7.2.</t>
  </si>
  <si>
    <t>Lietusūdens noteksistēma</t>
  </si>
  <si>
    <t>8.1.</t>
  </si>
  <si>
    <t>8.2.</t>
  </si>
  <si>
    <t xml:space="preserve">gb. </t>
  </si>
  <si>
    <t>Teritorijas segumi</t>
  </si>
  <si>
    <t>1.1.1.</t>
  </si>
  <si>
    <t>1.1.2.</t>
  </si>
  <si>
    <t>1.1.3.</t>
  </si>
  <si>
    <t>Ģeotekstils</t>
  </si>
  <si>
    <t>Asfatbetona segums iebrauktuvēs</t>
  </si>
  <si>
    <t>1.2.1.</t>
  </si>
  <si>
    <t>Asfalta segums 60+40mm</t>
  </si>
  <si>
    <t>1.2.2.</t>
  </si>
  <si>
    <t>Dolimīta šķembas 300mm biezumā</t>
  </si>
  <si>
    <t>Smilts slānis 400mm biezumā</t>
  </si>
  <si>
    <t>Zālāja segums</t>
  </si>
  <si>
    <t>Kājslauķi</t>
  </si>
  <si>
    <t>Sanitāro mezgu aprīkojums</t>
  </si>
  <si>
    <t>Sanmezglu kabīnes, ar iestrādātām durvīm, starpsienas - MDF plāksne, b=24mm, ar visiem nepieciešamajiem stiprinājumiem</t>
  </si>
  <si>
    <t>Paceļams roku balsts, stiprināms sienā</t>
  </si>
  <si>
    <t>Invalīdu pacēlājs</t>
  </si>
  <si>
    <t>Būvlaukuma ierīkošana</t>
  </si>
  <si>
    <t>Pagaidu žoga ierīkošana un noma</t>
  </si>
  <si>
    <t>Būvtāfeles ierīkošana</t>
  </si>
  <si>
    <t>Pagaidu elektroenerģijas un ūdens pieslēgumu ierīkošana</t>
  </si>
  <si>
    <t>Slēgtas instrumentu noliktavas ierīkošana</t>
  </si>
  <si>
    <t>Segtas materiālu novietnes ierīkošana</t>
  </si>
  <si>
    <t>Pārvietojama NCC kont.tipa biroja novietošana</t>
  </si>
  <si>
    <t>Biotualetes novietošana un noma</t>
  </si>
  <si>
    <t>Koka aizsargjumtiņu virs ieejas ierīkošana</t>
  </si>
  <si>
    <t xml:space="preserve">Materiālu sagatavošanas zonas ierīkošana </t>
  </si>
  <si>
    <t xml:space="preserve">Atklātas materiālu novietnes ierīkošana </t>
  </si>
  <si>
    <t>Ugunsdzēsības inventārs</t>
  </si>
  <si>
    <t>Pacēlāja noma</t>
  </si>
  <si>
    <t>Sastatņu un sastatņu sieta montāža un demontāža un sastatņu noma</t>
  </si>
  <si>
    <t>kpl</t>
  </si>
  <si>
    <t>Sistēmas hidrauliskā presēšana</t>
  </si>
  <si>
    <t>Sistēmas hlorēšana</t>
  </si>
  <si>
    <t>Izpilddokumentācijas sagatavošana</t>
  </si>
  <si>
    <t>Pieslēgšana pie esošiem ūdensvada tīkliem</t>
  </si>
  <si>
    <t>Ieregulēšanas darbi</t>
  </si>
  <si>
    <t>Iest.</t>
  </si>
  <si>
    <t>Izpilddokumentācijas izstrāde</t>
  </si>
  <si>
    <t>kg</t>
  </si>
  <si>
    <t>EL sadalnes</t>
  </si>
  <si>
    <t>Kabeļi</t>
  </si>
  <si>
    <t>Apgaismojums</t>
  </si>
  <si>
    <t>Kabeļu nesošās konstrukcijas</t>
  </si>
  <si>
    <t>Zibensaizsardzība</t>
  </si>
  <si>
    <t>Zibens uztvērējstieple AL8 d=8mm. Alumīnija apaļvads 8-ALMGSi (OBO)</t>
  </si>
  <si>
    <t>RD8 cinkota tērauda apaļdzelzs (OBO)</t>
  </si>
  <si>
    <t>252/FL DIN Krustveida savienojums plakans 40/apaļš 8 (70x70/M8)</t>
  </si>
  <si>
    <t>356/50 Pretkorozijas Lente 50mm/10m (KOR/50)</t>
  </si>
  <si>
    <t>Jumta vada turētājs (OBO) 165 MBG-8</t>
  </si>
  <si>
    <t>Savienojoša spaile. Mērklemme 237/N (OBO)</t>
  </si>
  <si>
    <t>Stieples krustveida savienojums 249/ST RD8-10 (OBO)</t>
  </si>
  <si>
    <t>Stieples turētājs sienas 1152 (OBO) nolaidumiem pa fasādi</t>
  </si>
  <si>
    <t>Krusta klemme 40mm lentēm, 5314658 OBO </t>
  </si>
  <si>
    <t>Nerūsējoša tērauda plakanvads (zemējums) 5052 DIN 30X3.5</t>
  </si>
  <si>
    <t>Uztveršanas antena ar pamatni (OBO)</t>
  </si>
  <si>
    <t>Pieslēguma spaile (OBO) dažādu metālisku elementu pievienosanai (sazemēsanai)</t>
  </si>
  <si>
    <t>Citi materiāli un darbi</t>
  </si>
  <si>
    <t>Montāžas palīgmateriāli (savilces, savienojumi, kabeļu stiprināšanas materiāli, dībeļi, skrūves u.c.)</t>
  </si>
  <si>
    <t>Mūrrievojums</t>
  </si>
  <si>
    <t>Tranšejas rakšana un aizbēršana</t>
  </si>
  <si>
    <t>Elektriskie mērījumi, izpilddokumentācija</t>
  </si>
  <si>
    <t>Montāžas palīgmateriāli (savilces, kabeļu stiprināšanas materiāli, skrūves u.c.)</t>
  </si>
  <si>
    <t>UAS sistēmas programmēšanas darbi</t>
  </si>
  <si>
    <t xml:space="preserve">Esošās VS tīklu demontāža. </t>
  </si>
  <si>
    <t>Elektriskie mērījumi, izpilddokumentācijas sagatavošana</t>
  </si>
  <si>
    <t>Cu 1x6mm2, kabeļu dzīsla Dzelten/zaļa izolācija (potenciāl izlīdzināšanas vads)</t>
  </si>
  <si>
    <t>Mērījumi, izpilddokumentācija</t>
  </si>
  <si>
    <t>Piesēgums pie esošas kanalizācijas</t>
  </si>
  <si>
    <t>urb.</t>
  </si>
  <si>
    <t>Demontāžas darbi, skatīt AR, ŪK, EL, ESS</t>
  </si>
  <si>
    <t>Starpsienu izbūve, skatīt AR, ARD</t>
  </si>
  <si>
    <t>Grīdas izbūve, skatīt AR, ARD</t>
  </si>
  <si>
    <t>Logu, durvju izbūve, skatīt AR, ARD</t>
  </si>
  <si>
    <t>Iekšējie apdares darbi, skatīt ARD</t>
  </si>
  <si>
    <t>Ārējie apdares darbi, skatīt AR, ARD</t>
  </si>
  <si>
    <t>Būvlaukuma aprīkošana, skatīt DOP</t>
  </si>
  <si>
    <t>Ūdensvads Ū1, skatīt ŪK</t>
  </si>
  <si>
    <t>Ventilācija, skatīt AVK</t>
  </si>
  <si>
    <t>Elektroapgāde un apgaismojums, skatīt EL, ELT</t>
  </si>
  <si>
    <t>UAS sistēma, skatīt UAS</t>
  </si>
  <si>
    <t>Telekomunikāciju un datoru tīkli, skatīt ESS</t>
  </si>
  <si>
    <t>Apsardzes signalizācijas sistēma, skatīt ESS</t>
  </si>
  <si>
    <t>Sadzīves kanalizācija K1, skatīt UK, UKT</t>
  </si>
  <si>
    <t>Lietus kanalizācija K2, skatī UKT</t>
  </si>
  <si>
    <t>Mēbeles, skatīt IE (II sējumā)</t>
  </si>
  <si>
    <t>Virtuves iekārtas, skatīt TN</t>
  </si>
  <si>
    <t>Objekta adrese: Liepājas iela 37, Daugavpils</t>
  </si>
  <si>
    <t>Pasūtījuma Nr.: D-2016/522</t>
  </si>
  <si>
    <t>Attiecināmie būvdarbu apjomi</t>
  </si>
  <si>
    <t>Sienas</t>
  </si>
  <si>
    <t>Logu aiļu ķieģeļu nozāģēšana/nokalšana, lai nodrošinātu minimālā biezuma siltinājuma ierīkošanu</t>
  </si>
  <si>
    <t>Jumts, ieejas jumtiņi</t>
  </si>
  <si>
    <t>Jumta ventilācijas šahtu un jumta lūkas betona jumtiņu demontāža</t>
  </si>
  <si>
    <t>Esošo ķieģeļu ventilācijas šahtu demontāža</t>
  </si>
  <si>
    <t>Esošo ventilācijas izvadu skārda jumtiņu demontāža</t>
  </si>
  <si>
    <t>Ventilācijas izvadu demontāža</t>
  </si>
  <si>
    <t>Ieejas jumtiņa seguma demontāža</t>
  </si>
  <si>
    <t>Esošo ieejas jumtiņu demontāža</t>
  </si>
  <si>
    <t>Parapeta skārda seguma demontāža</t>
  </si>
  <si>
    <t>Betona pakāpieni, pandusi</t>
  </si>
  <si>
    <t>Esošo betona pakāpienu demontāža</t>
  </si>
  <si>
    <t>Esošo betona pandusu demontāža</t>
  </si>
  <si>
    <t>Esošās betona apmales demontāža</t>
  </si>
  <si>
    <t>Betona pagraba gaismas akas demontāža</t>
  </si>
  <si>
    <t>Skārda elementi</t>
  </si>
  <si>
    <t>Esošo skārda palodžu demontāža</t>
  </si>
  <si>
    <t>Esošo skārda notekcauruļu, notekreņu un lāseņu demontāža</t>
  </si>
  <si>
    <t>Citi</t>
  </si>
  <si>
    <t xml:space="preserve">Esošo ēkas ieejas mezglu margu galu apzāģēšana līdz jaunajai fasādei </t>
  </si>
  <si>
    <t>Ventilācijas restes demontāža</t>
  </si>
  <si>
    <t>Esošo ēkas numura zīmju demontāža</t>
  </si>
  <si>
    <t>Esošā karoga turētāja demontāža</t>
  </si>
  <si>
    <t>Demontēto elementu un būvgružu savākšana un  transportēšana utilizācijai (k=1,3)</t>
  </si>
  <si>
    <t>Demontāžas darbi, skatīt AR, EL, AVK, DOP</t>
  </si>
  <si>
    <t>PVC konstrukcijas pagraba logu L-1 800x800mm izbūve (saskaņā ar specifikāciju, ieskaitot furnitūru)</t>
  </si>
  <si>
    <t>Regulējama ventilācijas sistēma loga rāmī</t>
  </si>
  <si>
    <t>Pagraba skārda ventilācijas restes L-2 800x800mm izbūve (saskaņā ar specifikāciju, ieskaitot furnitūru)</t>
  </si>
  <si>
    <t xml:space="preserve">Jaunprojektējamā vējtvera PVC konstrukcijas logu L-3 izbūve (1200x2500(h)mm) </t>
  </si>
  <si>
    <t xml:space="preserve">Jaunprojektējamā vējtvera PVC konstrukcijas logu L-4 izbūve (1350x2500(h)mm) </t>
  </si>
  <si>
    <t>PVC konstrukcijas ārdurvju D-1 izbūve (1100x2100(h)mm) (saskaņā ar specifikāciju, ieskaitot furnitūru, pievilcēju, kodu atslēgu) un virsgaisma 1100x400(h)mm</t>
  </si>
  <si>
    <t>Ārsienu ĀS-1; ĀS-2 siltināšana</t>
  </si>
  <si>
    <t xml:space="preserve">Siltinājuma karkasa montāža </t>
  </si>
  <si>
    <t>Fasādes apdares plākšņu un šuvju profilu montāža</t>
  </si>
  <si>
    <t>Pamatu ĀS-3 cokols (pamatu siltināšana)</t>
  </si>
  <si>
    <t>Pamatu atrakšana 1,2m dziļumā</t>
  </si>
  <si>
    <t>Pamatu hidroizolēšana ar uzziežamo hidroizolāciju Weber tec 915 vai ekvivalents</t>
  </si>
  <si>
    <t>Pamatu siltināšana ar 100mm putu polistirolu EPS150 Extra un dībeļošana virszemes daļā</t>
  </si>
  <si>
    <t>Siltināto pamatu aplīmēšana ar  virszemes daļā ar šķiedrcementa plāksnēm Cetris Basic vai ekvivalentu b=8mm, papildus mehāniski stiprinot.</t>
  </si>
  <si>
    <t>Pamatu apdarinātās daļas krāsošana ar silikona krāsu</t>
  </si>
  <si>
    <t>Pamatu apmale</t>
  </si>
  <si>
    <t>Jumta siltināšana, seguma ieklāšana</t>
  </si>
  <si>
    <t>4.6.</t>
  </si>
  <si>
    <t>4.7.</t>
  </si>
  <si>
    <t>Tvaika izolācijas plēves ieklāšana</t>
  </si>
  <si>
    <t>Karnīze D-2</t>
  </si>
  <si>
    <t>Koka bruses 50x75x500mm montāža s=600mm ar leņķiem, dībeļnaglām un skrūvēm</t>
  </si>
  <si>
    <t>Koka bruses 50x50mm montāža</t>
  </si>
  <si>
    <t>Metāla stiprinājuma leņķi 40x40x40mm</t>
  </si>
  <si>
    <t>Stiprinājumi un palīgmateriāli</t>
  </si>
  <si>
    <t>Skārda lāsenis (tonis RR22)</t>
  </si>
  <si>
    <t>Karnīze D-3</t>
  </si>
  <si>
    <t xml:space="preserve">Skārda detaļas (20x80mm) montāža (tonis RR22) </t>
  </si>
  <si>
    <t xml:space="preserve">Skārda detaļas (30x70x10(atloks)mm) montāža (tonis RR22) </t>
  </si>
  <si>
    <t xml:space="preserve">Skārda detaļas (20x10x20x10(atloks)mm) montāža (tonis RR22) </t>
  </si>
  <si>
    <t>6.8.</t>
  </si>
  <si>
    <t xml:space="preserve">Skārda detaļas (30x60x30mm) montāža (tonis RR22) </t>
  </si>
  <si>
    <t>6.9.</t>
  </si>
  <si>
    <t>6.10.</t>
  </si>
  <si>
    <t>Karnīzes siltumizolācija 50mm biezumā ar akmensvati</t>
  </si>
  <si>
    <t xml:space="preserve">Parapets </t>
  </si>
  <si>
    <t>Parapeta piemūrējums ar FIBO 3 blokiem vai ekvivalents</t>
  </si>
  <si>
    <t>Koka brusu stiprināšana pie FIBO bloku mūra, ruberoīda starplika</t>
  </si>
  <si>
    <t>7.3.</t>
  </si>
  <si>
    <t>Parapeta pamatnes mitrumizturīgs finieris, montāža pieskrūvējot</t>
  </si>
  <si>
    <t>7.4.</t>
  </si>
  <si>
    <t>7.5.</t>
  </si>
  <si>
    <t>Parapeta siltināšana no augšas un iekšējās malas 40mm biezumā</t>
  </si>
  <si>
    <t>7.6.</t>
  </si>
  <si>
    <t>7.7.</t>
  </si>
  <si>
    <t>7.8.</t>
  </si>
  <si>
    <t>Koka līstes (impregnētas ar antiseptiķi) 30x50x50mm, s=800mm montāža</t>
  </si>
  <si>
    <t>Polikarbonāta jumtiņš virs pagalma ieejas, ar stiprinājumiem</t>
  </si>
  <si>
    <t>9.</t>
  </si>
  <si>
    <t>9.1.</t>
  </si>
  <si>
    <t>Apaļa lietus ūdens tekne, d=120 mm (tonis - RR22)</t>
  </si>
  <si>
    <t>9.2.</t>
  </si>
  <si>
    <t>9.3.</t>
  </si>
  <si>
    <t>Apaļa lietus ūdens notekcaurule, d=120mm (tonis - RR22)</t>
  </si>
  <si>
    <t>9.4.</t>
  </si>
  <si>
    <t>Apaļas lietus ūdens teknes gals, d=120mm (tonis - RR22)</t>
  </si>
  <si>
    <t>9.5.</t>
  </si>
  <si>
    <t>Teknes āķis (tonis - RR22)</t>
  </si>
  <si>
    <t>9.6.</t>
  </si>
  <si>
    <t>Konektors (tonis - RR22)</t>
  </si>
  <si>
    <t>9.7.</t>
  </si>
  <si>
    <t>Notekcaurules stiprinājums (tonis - RR22)</t>
  </si>
  <si>
    <t>9.8.</t>
  </si>
  <si>
    <t>Notekcaurules apakšējais līkums (valcēts) (tonis - RR22)</t>
  </si>
  <si>
    <t>9.9.</t>
  </si>
  <si>
    <t>Betona teknes ierīkošana (1000x320x110mm)</t>
  </si>
  <si>
    <t>Dažādi darbi, skatīt AR, ARD</t>
  </si>
  <si>
    <t>Vējtvera izbūve</t>
  </si>
  <si>
    <t>Vējtvera betona pamatu pamatnes izbūve</t>
  </si>
  <si>
    <t>Vējtvera betona pamatu izbūve</t>
  </si>
  <si>
    <t>Vējtvera betona grīdas izbūve</t>
  </si>
  <si>
    <t xml:space="preserve">Blietētas šķembas, frakcija 20-40mm </t>
  </si>
  <si>
    <t>Blietēta rupjas grants pamatne</t>
  </si>
  <si>
    <t>Ģeotekstils 100gr/kv.m.</t>
  </si>
  <si>
    <t>Grīdas apsildes kabeļa iestrāde ar regulatoru</t>
  </si>
  <si>
    <t>Metāla cauruļprofila kolonnu montāža 120x120x4mm</t>
  </si>
  <si>
    <t>Vējtvera koka konstrukcijas jumta izbūve</t>
  </si>
  <si>
    <t>1.10.</t>
  </si>
  <si>
    <t xml:space="preserve">Vējtvera jumtiņa siltināšana ar 150mm minerālvati </t>
  </si>
  <si>
    <t>1.11.</t>
  </si>
  <si>
    <t>Vējtvera jumtiņa karnīzes izbūve</t>
  </si>
  <si>
    <t>1.12</t>
  </si>
  <si>
    <t>Vējtvera skārda elementu montāža (palodzes, vējmalas, lāseņi)</t>
  </si>
  <si>
    <t>1.13.</t>
  </si>
  <si>
    <t>Vējtvera ģipškartona griestu izbūve un apdare</t>
  </si>
  <si>
    <t>1.14.</t>
  </si>
  <si>
    <t>Vējtvera grīdas GS-8 flīzēšana</t>
  </si>
  <si>
    <t>1.15.</t>
  </si>
  <si>
    <t>Pagraba pārseguma siltināšana AR-13, AR-15</t>
  </si>
  <si>
    <t>Pagraba pārseguma attīrīšana, sagatavošana, gruntēšana ar dziļumgrunti, elektrības instalācijas sakārtošana</t>
  </si>
  <si>
    <t>Akmens vates (Paroc CGL 20cy lamellas vai ekvivalents) siltinājums 100m λ≤0,037 W/mK pielīmējot ar līmjavu</t>
  </si>
  <si>
    <t>Citi darbi</t>
  </si>
  <si>
    <t>Jauna karoga turētāja stiprināšana pie fasādes</t>
  </si>
  <si>
    <t>Esošo ēkas numura zīmju piestiprināšana</t>
  </si>
  <si>
    <t>Jaunas skārda ventilācijas restes montāža (800x500mm) - skat. AR-4</t>
  </si>
  <si>
    <t>Ūdens izvada nosedzošu metāla revīzijas durtiņu montāža - skat. AR-4</t>
  </si>
  <si>
    <t xml:space="preserve">Betona pagraba gaismas akas izveidošana </t>
  </si>
  <si>
    <t xml:space="preserve">Jumta ventilācijas izvadu skārda jumtiņu izveide </t>
  </si>
  <si>
    <t>3.7.</t>
  </si>
  <si>
    <t>Jaunu kāpņu telpu kāpņu margu uzstādīšana</t>
  </si>
  <si>
    <t>3.8.</t>
  </si>
  <si>
    <t>Esošo ēkas ieejas mezglu metāla margu un stabu attīrīšana, apstrādāšana un nokrāsošana (tonis - RR22)</t>
  </si>
  <si>
    <t>Konteineru tipa strādnieku garderobes</t>
  </si>
  <si>
    <t>Ventilācijas sistēma PN-1</t>
  </si>
  <si>
    <t>Ventagregāta montāžas rāmis (iekļauts p.1)</t>
  </si>
  <si>
    <t>Gaisa vadā uzstādāms temperatūras devējs pieplūdes gaisa temperatūras kontolei (iekļauts p.1)</t>
  </si>
  <si>
    <t>Ventagregāta elektroinstalācija ~1; 230V; 50Hz; 1,6kW</t>
  </si>
  <si>
    <t>Trokšņu slāpētājs d100 L=0,6m</t>
  </si>
  <si>
    <t>Trokšņu slāpētājs d125 L=0,6m</t>
  </si>
  <si>
    <t>Trokšņu slāpētājs d160 L=0,6m</t>
  </si>
  <si>
    <t>Trokšņu slāpētājs d160 L=1,0m</t>
  </si>
  <si>
    <t>Trokšņu slāpētājs d200 L=1,0m</t>
  </si>
  <si>
    <t>Trokšņu slāpētājs d200 L=1,2m</t>
  </si>
  <si>
    <t>Trokšņu slāpētājs d250 L=1,0m</t>
  </si>
  <si>
    <t>Trokšņu slāpētājs 400x200 L=1,25m</t>
  </si>
  <si>
    <t>Trokšņu slāpētājs 400x250 L=1,25m</t>
  </si>
  <si>
    <t>Āra gaisa ieņemšanas gaisa reste 800x500</t>
  </si>
  <si>
    <t>Skārda apvalks</t>
  </si>
  <si>
    <t>Izolēšanas palīgmateriāli</t>
  </si>
  <si>
    <t>Balansēšanas vārsts 400x250</t>
  </si>
  <si>
    <t>Izvadu blīvēšanas materiāli</t>
  </si>
  <si>
    <t>Montāžas komplekts</t>
  </si>
  <si>
    <t>Palīgmateriāli</t>
  </si>
  <si>
    <t>Ventilācijas sistēma PN-2</t>
  </si>
  <si>
    <t>Ventagregāta elektroinstalācija ~1; 230V; 50Hz; 1,5kW</t>
  </si>
  <si>
    <t>Trokšņu slāpētājs 400x300 L=1,25m</t>
  </si>
  <si>
    <t xml:space="preserve">Balansēšanas vārsts 400x200 </t>
  </si>
  <si>
    <t>Balansēšanas vārsts 400x300</t>
  </si>
  <si>
    <t>Ventilācijas sistēma N-1</t>
  </si>
  <si>
    <t>Ventilatora elektroinstalācija ~1; 230V; 50Hz; 0,1kW</t>
  </si>
  <si>
    <t>Jumta kārba</t>
  </si>
  <si>
    <t>m.</t>
  </si>
  <si>
    <t>Vispārēja ventilācija</t>
  </si>
  <si>
    <t>Apkures/siltumapgādes sistēma T11, T12</t>
  </si>
  <si>
    <t>Radiatoru stiprinājumi un balsti</t>
  </si>
  <si>
    <t>PVC apvalks</t>
  </si>
  <si>
    <t>Apkures/siltumapgādes sistēma T21, T22</t>
  </si>
  <si>
    <t>Apkures/siltumapgādes sistēma T31, T32 (ventagregāta siltumapgāde)</t>
  </si>
  <si>
    <t>Ventilācijas apkures šunta Nr.1 apsaiste</t>
  </si>
  <si>
    <t>Cirkulācijas sūknis q=0,2m3/h; P=20kPa</t>
  </si>
  <si>
    <t>Termometrs 0-90oC</t>
  </si>
  <si>
    <t>Manometrs ar ventiļiem</t>
  </si>
  <si>
    <t>Sunta elektroinstalācija ~1; 230V; 50Hz</t>
  </si>
  <si>
    <t>Elektromateriāli</t>
  </si>
  <si>
    <t>Ventilācijas apkures šunta Nr.2 apsaiste</t>
  </si>
  <si>
    <t>Cirkulācijas sūknis q=0,25m3/h; P=20kPa</t>
  </si>
  <si>
    <t>Šunta elektroinstalācija ~1; 230V; 50Hz</t>
  </si>
  <si>
    <t>Apkure, skatīt AVK</t>
  </si>
  <si>
    <t>Siltummehānika, skatīt SM</t>
  </si>
  <si>
    <t>Siltummehānika</t>
  </si>
  <si>
    <t>Karstā ūdens sagatavošanas sistēmas izpildmehānisms AMV 35 ar adapteri</t>
  </si>
  <si>
    <t>Apkures sistēmas izpildmehānisms AMV 435</t>
  </si>
  <si>
    <t>Procesors ECL 310 ar karti</t>
  </si>
  <si>
    <t>Plūsmas sensors ESM11</t>
  </si>
  <si>
    <t>Karstā ūdens sensors ESMU</t>
  </si>
  <si>
    <t>Ārgaisa sensors ESMT</t>
  </si>
  <si>
    <t>Sūkņa aizsardzības relejs KP-35</t>
  </si>
  <si>
    <t>Apkures sistēmas izplešanās trauks ERCE-50 V=50L</t>
  </si>
  <si>
    <t>Ventilācijas sistēmas izplešanās trauks ERCE-8 V=8L</t>
  </si>
  <si>
    <t>Tērauda iemetināms lodveida ventilis DN50, Pn16</t>
  </si>
  <si>
    <t>Tērauda iemetināms lodveida ventilis DN32, Pn16</t>
  </si>
  <si>
    <t>Tērauda iemetināms lodveida ventilis DN20, Pn16</t>
  </si>
  <si>
    <t>Filtrs ar atlokiem DN50, Pn16</t>
  </si>
  <si>
    <t xml:space="preserve">Lodveida ventilis DN40 ar vītnes savienojumu </t>
  </si>
  <si>
    <t xml:space="preserve">Lodveida ventilis DN32 ar vītnes savienojumu </t>
  </si>
  <si>
    <t xml:space="preserve">Lodveida ventilis DN20 ar vītnes savienojumu </t>
  </si>
  <si>
    <t xml:space="preserve">Lodveida ventilis DN15 ar vītnes savienojumu </t>
  </si>
  <si>
    <t>Lodveida ventilis DN20 ar noņemamu rokturi</t>
  </si>
  <si>
    <t>Pretvārsts DN32</t>
  </si>
  <si>
    <t>Pretvārsts DN20</t>
  </si>
  <si>
    <t>Pretvārsts DN15</t>
  </si>
  <si>
    <t>Filtrs DN40</t>
  </si>
  <si>
    <t>Filtrs DN32</t>
  </si>
  <si>
    <t>Filtrs DN20</t>
  </si>
  <si>
    <t>Filtrs DN15</t>
  </si>
  <si>
    <t>Drošības vārsts DN15, 4bar</t>
  </si>
  <si>
    <t>Drošības vārsts DN15, 6bar</t>
  </si>
  <si>
    <t>Drošības vārsts DN15, 10bar</t>
  </si>
  <si>
    <t>Elektrometināmā tērauda caurule 60.3x2.9</t>
  </si>
  <si>
    <t>Elektrometināmā tērauda caurule 48.3x2.9</t>
  </si>
  <si>
    <t>Elektrometināmā tērauda caurule 42.4x2.6</t>
  </si>
  <si>
    <t>Elektrometināmā tērauda caurule 33.7x2.6</t>
  </si>
  <si>
    <t>Elektrometināmā tērauda caurule 26.9x2.3</t>
  </si>
  <si>
    <t>Elektrometināmā tērauda caurule 21.3x2.0</t>
  </si>
  <si>
    <t>Nerūsējošā tērauda caurule 42.4x2.6</t>
  </si>
  <si>
    <t>Nerūsējošā tērauda caurule 26.9x2.3</t>
  </si>
  <si>
    <t>Cauruļvadu stiprinājumi</t>
  </si>
  <si>
    <t>Pretkorozijas pārklājums</t>
  </si>
  <si>
    <t>PVC pārklājums</t>
  </si>
  <si>
    <t>PVC veidgavali</t>
  </si>
  <si>
    <t>Izlaides ventiļi DN15 tērauda, iemetināmi, Pn16</t>
  </si>
  <si>
    <t>Izlaides ventiļi DN15</t>
  </si>
  <si>
    <t>Rokas pumpis glikola uzpildei</t>
  </si>
  <si>
    <t>Automātiskais atgaisotājs DN15, Pn16</t>
  </si>
  <si>
    <t>Manometrs ar manometra ventiļiem 0-10bar</t>
  </si>
  <si>
    <t>Manometrs ar manometra ventiļiem 0-16bar</t>
  </si>
  <si>
    <t>Glikols ventilācijas sistēmas uzpildei</t>
  </si>
  <si>
    <t>Siltumnesēja nolaišanas drenāžas bedres izbūve</t>
  </si>
  <si>
    <t>Ventilācijas reste 200x200mm un tās montāža</t>
  </si>
  <si>
    <t>Griestu gaismeklis 11 W, Intra lighting NITOR R HE 1090 lm 830 FO IP44 white</t>
  </si>
  <si>
    <t>Griestu gaismeklis 15 W, Intra lighting NITOR R HE 1780 lm 830 FO IP44 white</t>
  </si>
  <si>
    <t>Griestu gaismeklis 22 W, Intra lighting NITOR R HE 2200 lm 830 FO IP44 white</t>
  </si>
  <si>
    <t>Griestu gaismeklis 15 W, Intra lighting NITOR R HE 1900 lm 830 FO IP20 white</t>
  </si>
  <si>
    <t>Griestu gaismeklis 15 W, Intra lighting NITOR R HE 1900 lm 830 FO IP20 white, ar akumulatora baterijām</t>
  </si>
  <si>
    <t>Griestu gaismeklis 36 W, Intra lighting 106 OP 3260 lm 830 FO 597x597mm IP43 white</t>
  </si>
  <si>
    <t>Griestu gaismeklis 31 W, Intra lighting 106 PR 3260 lm 830 FO 597x597mm IP43 white</t>
  </si>
  <si>
    <t>Griestu gaismeklis 33 W, Intra lighting MINUS C 2720 lm 830 1135 mm FO white</t>
  </si>
  <si>
    <t>Griestu gaismeklis 27 W, Intra lighting 5700 3250 lm 830 FO 1277mm IP66</t>
  </si>
  <si>
    <t>Griestu gaismeklis 51 W, Intra lighting 5700 5860 lm 830 FO 1573mm IP66</t>
  </si>
  <si>
    <t>Evakuācijas modulis EXIT, OA-SALED1-08   Avārijas gaismeklis LED SA 1h IP44 GTV</t>
  </si>
  <si>
    <t>Teritorijas apgaisme</t>
  </si>
  <si>
    <t>LED gaismeklis 40W, Cree - XSPD02210E40K+24SVQ101</t>
  </si>
  <si>
    <t>Neattiecināmie būvdarbu apjomi</t>
  </si>
  <si>
    <t xml:space="preserve">Mūra starpsienu demontāža </t>
  </si>
  <si>
    <t>Esošās kāpņu telpu sienu apdares demontāža</t>
  </si>
  <si>
    <t>Esošās pagraba sienas apdares demontāža</t>
  </si>
  <si>
    <t>Durvis, logi</t>
  </si>
  <si>
    <t>Maināmo durvju bloku demontāža saskaņā ar ailu aizpildījuma specifikāciju</t>
  </si>
  <si>
    <t>Griesti</t>
  </si>
  <si>
    <t>Esošo griestu apdares caurumoto plākšņu demontāža</t>
  </si>
  <si>
    <t>Grīdas, segumi</t>
  </si>
  <si>
    <t>Esošā kāpņu telpas kāpņu krāsojuma noņemšana, pakāpienu un kāpņu laukumu tīrīšana, apstrāde ar remontsastāvu</t>
  </si>
  <si>
    <t>Esošo grīdu demontāža</t>
  </si>
  <si>
    <t>Teritorija</t>
  </si>
  <si>
    <t>Esošā teritorijas asfalta seguma demontāža</t>
  </si>
  <si>
    <t>Iekštelpu atbrīvošana no esošajām mēbelēm uz remonta laiku, sienas koka apdares demotāža</t>
  </si>
  <si>
    <t>Ūdens izvada nosedzošo elementu demontāža</t>
  </si>
  <si>
    <t>Silikātķieģeļu mūris; apmetums - špaktele un grunts</t>
  </si>
  <si>
    <t>Ugunsdrošs Fibo bloku mūris vai ekvivalents, Knauf Goldband ģipša apmetums vai ekvivalents</t>
  </si>
  <si>
    <t xml:space="preserve">4.1 </t>
  </si>
  <si>
    <t xml:space="preserve"> 1.1.</t>
  </si>
  <si>
    <t xml:space="preserve">Heterogēna Vinila Sporta grīdas seguma Tarkett Omnisport vai ekvivalents (tonis - Classic Oak)  ieklāšana pielīmējot uz izlīdzinātas virsmas </t>
  </si>
  <si>
    <t xml:space="preserve"> 1.2.</t>
  </si>
  <si>
    <t>OSB skaidu plātņu grīdas izveide uz koka brusēm. Hidroizolējošu starpliku pielīmēšana starp betonu un koka brusēm</t>
  </si>
  <si>
    <t xml:space="preserve"> 1.3.</t>
  </si>
  <si>
    <t>Pašizlīdzinošas betona kārtas vidēji b=20mm izbūve</t>
  </si>
  <si>
    <t>Linoleja  Tarkett METEOR 55-70 vai ekvivalenta (tonis - Light Grey) pielīmēšana uz izlīdzinātas virsmas</t>
  </si>
  <si>
    <t>3.1</t>
  </si>
  <si>
    <t>Flīžu - Rako Color Two vai ekvivalentas (matētas) (tonis - RAL 0709010) līmēšana, šuvošana uz hidroizolētas virsmas</t>
  </si>
  <si>
    <t>Virsmu slīpēšana, gruntēšana</t>
  </si>
  <si>
    <t>Pašizlīdzinošais epoksīdsveķu pārklājums lakots (tonis - 7023)</t>
  </si>
  <si>
    <t xml:space="preserve"> 5.1.</t>
  </si>
  <si>
    <t>Flīzes - Rako Object Rock vai ekvivalentas (matētas) līmēšana, šuvošana uz hidroizolētas virsmas (tonis - DAK++634) vai analogas</t>
  </si>
  <si>
    <t xml:space="preserve"> 5.2.</t>
  </si>
  <si>
    <t>GRĪDA GS-6</t>
  </si>
  <si>
    <t>GRĪDA GS-7</t>
  </si>
  <si>
    <t>Flīžu - Rako Object Taurus Granit vai ekvivalentas (matētas) (tonis - 65 S Antracit) līmēšana, šuvošana uz hidroizolētas virsmas</t>
  </si>
  <si>
    <t>Flīžu - Rako Object Taurus Granit vai ekvivalentas (matētas) (tonis - 76 S Nordic) līmēšana, šuvošana uz hidroizolētas virsmas</t>
  </si>
  <si>
    <t>Ugunsdrošas koka konstrukcijas iekšdurvju ar stikla paketi  D-2 izbūve,  (1000x2100(h)mm) (saskaņā ar specifikāciju, ieskaitot furnitūru, aplodas)</t>
  </si>
  <si>
    <t xml:space="preserve">Finiera iekšdurvju D-3 izbūve (1000x2100(h)mm) (saskaņā ar specifikāciju, ieskaitot furnitūru, aplodas) </t>
  </si>
  <si>
    <t>Finiera iekšdurvju ar stikla paketi D-4 izbūve (1000x2100(h)mm) (saskaņā ar specifikāciju, ieskaitot furnitūru, aplodas)</t>
  </si>
  <si>
    <t>Finiera iekšdurvju D-5 izbūve (700x2100(h)mm) (saskaņā ar specifikāciju, ieskaitot furnitūru, aplodas)</t>
  </si>
  <si>
    <t>Ugunsdrošas koka konstrukcijas iekšdurvis ar stikla paketi D-6 izbūve (1200x2100(h)mm) (saskaņā ar specifikāciju, ieskaitot furnitūru, aplodas)</t>
  </si>
  <si>
    <t>Ugunsdrošas koka konstrukcijas iekšdurvju D-7 izbūve (1200x2100(h)mm) (saskaņā ar specifikāciju, ieskaitot furnitūru, aplodas)</t>
  </si>
  <si>
    <t>Ugunsdrošas koka konstrukcijas iekšdurvju ar stikla paketi D-8 izbūve (1300x2100(h)mm) (saskaņā ar specifikāciju, ieskaitot furnitūru, aplodas)</t>
  </si>
  <si>
    <t>Ugunsdrošu metāla pagraba durvju D-9 izbūve (1000x1600(h)mm)  (saskaņā ar specifikāciju, ieskaitot furnitūru, aplodas)</t>
  </si>
  <si>
    <t>Ugunsdrošu metāla pagraba durvju D-10 izbūve (1200x1600(h)mm)  (saskaņā ar specifikāciju, ieskaitot furnitūru, aplodas)</t>
  </si>
  <si>
    <t>Liekās grunts izrakšana un utilizācija</t>
  </si>
  <si>
    <t>Cinkotas āra pandusa margas, h=0,9m, ar visu nepieciešamo furnitūru stiprināšanai</t>
  </si>
  <si>
    <t>Sienu apmetuma izveide ar kaļķa-cementa apmetumu pēc līmeņa nokalto flīžu laukumos un no jauna flīzējamos sienu laukumos</t>
  </si>
  <si>
    <t>Keramisko sienas flīžu, Rako Color one vai ekvivanenta pielīmēšana un izšuvošana (198x198x6,5mm), h=1,8m (RAL 0858070)</t>
  </si>
  <si>
    <t>Keramiskās sienas flīzes, Rako Color one vai ekvivanenta pielīmēšana un izšuvošana (198x198x6,5mm), h=1,8m (RAL 0508010)</t>
  </si>
  <si>
    <t>Keramiskās sienas flīzes, Rako Color one vai ekvivanenta pielīmēšana un izšuvošana (198x198x6,5mm), h=1,8m (RAL 1208050)</t>
  </si>
  <si>
    <t>Keramiskās sienas flīzes, Rako Color one vai ekvivanenta pielīmēšana un izšuvošana (198x198x6,5mm), h=1,8m (RAL 0709010)</t>
  </si>
  <si>
    <t>Mūra sienu apderes atjaunošana, notīrītas, sagatavotas, gruntētas, špaktelētas, durvju ailē izlīdzinātas pēc līmeņa, krāsotas baltas</t>
  </si>
  <si>
    <t>Iekārto griestu konstrukcija "Knauf AMF” Thermatex, Antaris C "New White" vai ekvivalents</t>
  </si>
  <si>
    <t>Griestu armēšana b-4mm, stiklašķiedras siets
160 g/m² ar līmjavu Caparol CT 190 vai ekvivalentu</t>
  </si>
  <si>
    <t>Dažādi darbi</t>
  </si>
  <si>
    <t>1.1.4.</t>
  </si>
  <si>
    <t>Zālāja atjaunošana pēc labiekārtošanas darbu pabeigšanas</t>
  </si>
  <si>
    <t>Melnzemes pievešana un izlīdzināšana</t>
  </si>
  <si>
    <t>Iekšpusē. Iebūvējamais gumijas kājslauķis 1200x800mm.</t>
  </si>
  <si>
    <t>Stacionārs rokturis, stiprināms sienā</t>
  </si>
  <si>
    <t>Ū1 ūdensapgādes tīkli</t>
  </si>
  <si>
    <t>Esošo ūdensvadu demontāža</t>
  </si>
  <si>
    <t>Būvgružu konteinera noma  V=7m3</t>
  </si>
  <si>
    <t>Izolācija AC polietilēna 22x9mm</t>
  </si>
  <si>
    <t>Izolācija AC polietilēna 28x9mm</t>
  </si>
  <si>
    <t>Izolācija AC polietilēna 35x9mm</t>
  </si>
  <si>
    <t>Izolācija AC polietilēna 42x9mm</t>
  </si>
  <si>
    <t>Izolācija AC polietilēna 65x9mm</t>
  </si>
  <si>
    <t>Aukstā ūdens skaitītājs dn15/Q=1,5m3/h komplektā ar saskrūvi</t>
  </si>
  <si>
    <t xml:space="preserve">Cauruļu stiprin. skava ar izolāc. 3/8'' 20-25mm Skrūve cauruļu stiprinājumam M8x80mm, dībelis </t>
  </si>
  <si>
    <t xml:space="preserve">Cauruļu stiprin. skava ar izolāc. 3/8'' 26-30mm Skrūve cauruļu stiprinājumam M8x80mm, dībelis </t>
  </si>
  <si>
    <t xml:space="preserve">Cauruļu stiprin. skava ar izolāc. 3/8'' 32-36mm Skrūve cauruļu stiprinājumam M8x80mm, dībelis </t>
  </si>
  <si>
    <t>Cauruļu stiprin. skava ar izolāc. 3/8'' 41-46mm Skrūve cauruļu stiprinājumam M8x180mm, dībelis betonam</t>
  </si>
  <si>
    <t>Cauruļu stiprin. skava ar izolāc. 3/8'' 64-66mm Skrūve cauruļu stiprinājumam M8x180mm, dībelis betonam</t>
  </si>
  <si>
    <t>Karstā ūdens ūdensvads, skatīt ŪK</t>
  </si>
  <si>
    <t>T3, T4 karstā ūdensvada tīkli</t>
  </si>
  <si>
    <t xml:space="preserve">Karstā ūdens skaitītājs dn15/Q=1,5m3/h komplektā ar saskrūvi. </t>
  </si>
  <si>
    <t>PPR kompensācijas cilpa dn40</t>
  </si>
  <si>
    <t>PPR kompensācijas cilpa dn32</t>
  </si>
  <si>
    <t>Mehāniskais filtrs dn20</t>
  </si>
  <si>
    <t>Sadzīves notekūdeņu kanalizācija, skatīt ŪK</t>
  </si>
  <si>
    <t>Esošo kanalizācijas cauruļvadu demontāža</t>
  </si>
  <si>
    <t>Revīzijas lūka dn110</t>
  </si>
  <si>
    <t>Revīzijas lūka dn50</t>
  </si>
  <si>
    <t>Ventilācijas jumtiņš DN110</t>
  </si>
  <si>
    <t>Aizsargčaula  izvadam dn160</t>
  </si>
  <si>
    <t>WC manžete sēdpoda pieslēgumam</t>
  </si>
  <si>
    <t>Cauruļu stiprin. skava bez izolāc.4" 112-118mm. Skrūve cauruļu stiprinājumam M8x80mm, dībelis betonam</t>
  </si>
  <si>
    <t>Cauruļu stiprin. skava bez izolāc.4" 54-79mm. Skrūve cauruļu stiprinājumam M8x80mm, dībelis betonam</t>
  </si>
  <si>
    <t>Santehniskās iekārtas</t>
  </si>
  <si>
    <t>Sadalne GS, individuāli komplektējama (skat. EL-15)</t>
  </si>
  <si>
    <t>Sadalne SS1, individuāli komplektējama (skat. EL-8)</t>
  </si>
  <si>
    <t>Sadalne SS2, individuāli komplektējama (skat. EL-9)</t>
  </si>
  <si>
    <t>Sadalne SS3, individuāli komplektējama (skat. EL-10)</t>
  </si>
  <si>
    <t>Sadalne SS4, individuāli komplektējama (skat. EL-11)</t>
  </si>
  <si>
    <t>Sadalne SS5, individuāli komplektējama (skat. EL-12)</t>
  </si>
  <si>
    <t>Sadalne SS6, individuāli komplektējama (skat. EL-13)</t>
  </si>
  <si>
    <t>Sadalne SS7, individuāli komplektējama (skat. EL-14)</t>
  </si>
  <si>
    <t>Cu 5x95, marka NYM-J vai ekvivalents</t>
  </si>
  <si>
    <t>Cu 5x25, marka PPJ vai ekvivalents</t>
  </si>
  <si>
    <t>Cu 5x10, marka PPJ vai ekvivalents</t>
  </si>
  <si>
    <t>Cu 5x6, marka PPJ vai ekvivalents</t>
  </si>
  <si>
    <t>Cu 5x2,5, marka PPJ vai ekvivalents</t>
  </si>
  <si>
    <t>Cu 3x2,5, marka PPJ vai ekvivalents</t>
  </si>
  <si>
    <t>Cu 3x1,5, marka PPJ vai ekvivalents</t>
  </si>
  <si>
    <t>Cu E90/FE180 - 3x1,5, (N)HXH-FE 3x1.5 kabelis 180/E90</t>
  </si>
  <si>
    <t>Slēdži/rozetes/rāmīši</t>
  </si>
  <si>
    <t>z/a 1p. IP20 slēdzis, 10A, Legrand. Cariva 7736 01 vai ekvivalents</t>
  </si>
  <si>
    <t>z/a 2p. IP20 slēdzis, 10A, Legrand. Cariva 7736 02 vai ekvivalents</t>
  </si>
  <si>
    <t>z/a 1p. IP20 pārslēdzis, 10A, Legrand. Cariva 7736 06 vai ekvivalents</t>
  </si>
  <si>
    <t>z/a 2p. IP20 pārslēdzis, 10A, Legrand. Cariva vai ekvivalents</t>
  </si>
  <si>
    <t>v/a 1p. IP44 slēdzis, 10A, Legrand. Cariva 773609+v/a kārba vai ekvivalents</t>
  </si>
  <si>
    <t>z/a 1F rozete IP20, 16A, Legrand. Cariva 7736 20 vai ekvivalents</t>
  </si>
  <si>
    <t>z/a 1F rozete, IP44 16A, Legrand. Cariva 7736 22 vai ekvivalents</t>
  </si>
  <si>
    <t>v/a 1F rozete, IP44 16A, Legrand. Cariva 773620+v/a kārba vai ekvivalents</t>
  </si>
  <si>
    <t>v/a 3F rozete, IP44 16A vai ekvivalents</t>
  </si>
  <si>
    <t>v/a 3F rozete, IP44 63A vai ekvivalents</t>
  </si>
  <si>
    <t>z/a kārba ģipškartonā/mūrī, Legrand 80051 (reģipsim), Legrand 80051 (reģipsim) vai ekvivalents</t>
  </si>
  <si>
    <t>1 v. Rāmis, Legrand. Cariva 7736 51, Legrand. Cariva 7736 51</t>
  </si>
  <si>
    <t>2 v. Rāmis, Legrand. Cariva 7736 52, Legrand. Cariva 7736 52</t>
  </si>
  <si>
    <t>3 v. Rāmis, Legrand. Cariva 7736 53, Legrand. Cariva 7736 53</t>
  </si>
  <si>
    <t>4 v. Rāmis, Legrand. Cariva 7736 54, Legrand. Cariva 7736 54</t>
  </si>
  <si>
    <t>Izsaukuma sistēma invalīdu tualetei</t>
  </si>
  <si>
    <t>Cu 3x1,5, marka NYM-J</t>
  </si>
  <si>
    <t>Cu 4x1,5 mm2, marka NYM-J</t>
  </si>
  <si>
    <t>Cu 2x1,5mm2, marka NYM-J</t>
  </si>
  <si>
    <t xml:space="preserve">Izsaukumu sistēmas komplekts invalīdu WC, paredzēt komplektā z/a montāžas kārbas, ABB, 1510 UC-84-500 </t>
  </si>
  <si>
    <t>Kabeļu trepe 200 mm. Komplektā ar kabeļu plauktu stiprinājumiem pie sienām un griestiem, BAKS vai ekvivalents</t>
  </si>
  <si>
    <t>PVC caurules D16-D40 (dažādi izmēri, precizēt montāžas gaitā), komplektā ar stiprinājumiem, pagriezieniem, savienojumiem - PIPELIFE vai ekvivalents</t>
  </si>
  <si>
    <t>Demontāžas darbi</t>
  </si>
  <si>
    <t>Esošās EL tīklu demontāža. Ēkā ir izbūvēta elektroinstalācija. Sagatvojot cenu piedāvājumu, apsekot obejktu un izvērtēt demontējamos apjomus.</t>
  </si>
  <si>
    <t>Ugunsdrošais blīvējums, Termoizplešanās ugunsdrošības putas CFS-F FX vai ekvivalents</t>
  </si>
  <si>
    <t>Dažādu izmēru caurumu urbšana, cauri stāvu pārsegumiem, sienās u.c.</t>
  </si>
  <si>
    <t>Kontaktu un slēdžu marķēšana, sadalne-grupa ar noturīgu PVC līmlentu, Brothet vai ekvivalents</t>
  </si>
  <si>
    <t>UAS sistēma</t>
  </si>
  <si>
    <t>Dūmu detektors, Intellia EDI-20 vai ekvivalents</t>
  </si>
  <si>
    <t>Siltuma detektors, Intellia EDI-50 vai ekvivalents</t>
  </si>
  <si>
    <t>Iznesamie indikatori, Intellia ERI-10 vai ekvivalents</t>
  </si>
  <si>
    <t>Detektora bāze, Intellia EBI-10 vai ekvivalents</t>
  </si>
  <si>
    <t>Detektora bāze ar sirēnu, Intellia ESI-30 vai ekvivalents</t>
  </si>
  <si>
    <t>Āra sirēna / strobs, AH-03127BS vai ekvivalents</t>
  </si>
  <si>
    <t>Trauksmes poga, Intellia EPP-21 vai ekvivalents</t>
  </si>
  <si>
    <t>Kontroles panelis, ESMI-FX 3NET vai ekvivalents</t>
  </si>
  <si>
    <t>16 izeju plate, FX-OCA vai ekvivalents</t>
  </si>
  <si>
    <t>Ieeju/izeju plate, FX-IOC vai ekvivalents</t>
  </si>
  <si>
    <t>Detektoru plate 2 cilpas, FX-ALCB vai ekvivalents</t>
  </si>
  <si>
    <t>Komunikāciju plate, FX-SAB vai ekvivalents</t>
  </si>
  <si>
    <t>Sistēmas modulis un konf. Programma, FX MCOX+Software vai ekvivalents</t>
  </si>
  <si>
    <t>Akumulatoru skapis FX-BAT 3x17Ah komplektā ar akumulatoriem, ESMI vai ekvivalents</t>
  </si>
  <si>
    <t>Releju modulis, EMI-311/240 vai ekvivalents vai ekvivalents</t>
  </si>
  <si>
    <t>UAS izejas modulis, 1 izeja, ar izolatoru, EMI-401 vai ekvivalents</t>
  </si>
  <si>
    <t>Kabelis, JE-H(St)-FE 180/E30 2x0.8+0.8  vai ekvivalents</t>
  </si>
  <si>
    <t>Kabelis , JE-H(St)-FE 180/E30 1x2x1.0+1.0 vai ekvivalents</t>
  </si>
  <si>
    <t>PVC caurule D=20, PIPELIFE vai ekvivalents</t>
  </si>
  <si>
    <t>PVC caurule D=40, PIPELIFE vai ekvivalents</t>
  </si>
  <si>
    <t>Ugunsdrošs blīvējums, Termoizplešanās ugunsdrošības putas CFS-F FX vai ekvivalents</t>
  </si>
  <si>
    <t>Ugunsizturīgas metāla skavas kabeļu stiprināšanai BAKS UDFE (iepakojumā 100gb.) vai ekvivalents</t>
  </si>
  <si>
    <t>UAS elementu marķēšana ar noturīgu PVC līmlentu(detektori, pogas, sirēnas, moduļi) Brothet vai ekvivalents</t>
  </si>
  <si>
    <t>19'' skapis, 12U</t>
  </si>
  <si>
    <t>SIENAS SKAPIS 665 AR STIKLA DURVĪM H600XW600XD500 12U vai ekvivalents</t>
  </si>
  <si>
    <t>19" ventilators un termostats 1U, K-Sērijas ventilatoru panelis, 4 ventilatori, melns - SA.2704.0301 vai ekvivalents</t>
  </si>
  <si>
    <t>19" elektroapgādes panelis horizontāls 16A, vismaz 5 pieslēguma vietas, Barošanas rozešu bloks 19" 9 vietas/SCHUKO, ar indikātoru, 16A vai ekvivalents</t>
  </si>
  <si>
    <t>19” Kabeļu organizators, 1U, horizontāls. TOTEN - SA.2001.0001, TOTEN kabeļu organizātors 19", plastmasa gredzeni, melns - SA.2001.0001 vai ekvivalents</t>
  </si>
  <si>
    <t>48 portu komutators, Catalys WS-C2960X-48TS-L ar ražotāja atbalstu SNT 8x5xNBD 3 gadiem vai ekvivalents</t>
  </si>
  <si>
    <t>19" skapja komutācijas panelis 48portu CAT5 FTP, 2u vai ekvivalents</t>
  </si>
  <si>
    <t>RJ45-RJ45 Cat5 patchkabelis. EFB - K5510.2, Datu savienojošais kabelis FTP Cat5 2m, pelēks vai ekvivalents</t>
  </si>
  <si>
    <t>APC Temperature &amp; Humidity Sensor komplektā ar NetBotz 200 monitoringa iekārtu un barosanas bloku</t>
  </si>
  <si>
    <t>Rozetes</t>
  </si>
  <si>
    <t>Vienvietīga DAT rozete CAT5 1xRJ45 zemapmetuma, LEGRAND 7738 41, montēt vienā rāmī ar EL kontaktiem, rāmis paredzēts EL daļā (saskaņot ar EL daļu) vai ekvivalents</t>
  </si>
  <si>
    <t>Kabelis FTP 4x2x0.5 CAT5 vai ekvivalents</t>
  </si>
  <si>
    <t xml:space="preserve">Cu 1x6mm2 </t>
  </si>
  <si>
    <t>Kabeļu trepe 200 mm. Komplektā ar kabeļu plauktu stiprinājumiem pie sienām un griestiem, BAKS vai anaolga</t>
  </si>
  <si>
    <t>Poliplasta caurule d20-d40, Komplektā ar stiprinājumiem</t>
  </si>
  <si>
    <t xml:space="preserve">Esošās EL tīklu demontāža. </t>
  </si>
  <si>
    <t>Urbumi cauri mūra/dzelzbetona sienām grīdām, urbumu D25mm. Sienu biezums vidēji 400mm</t>
  </si>
  <si>
    <t>Rozešu un citu elementu marķēšana ar noturīgu PVC līmlentu Brothet vai ekvivalents</t>
  </si>
  <si>
    <t>Trauksmes poga, MPB-68 vai ekvivalents</t>
  </si>
  <si>
    <t>Kabelis J-Y (St) Y 4x0,22 vai ekvivalents</t>
  </si>
  <si>
    <t>Montāžas palīgmateriāli</t>
  </si>
  <si>
    <t>Uzstādišana un konfigurācija, regulēšana, mērījumi, izpildokumentācija</t>
  </si>
  <si>
    <t>K1 posmi no ēkas līdz skatakai</t>
  </si>
  <si>
    <t>Plastmasas kanalizācijas skataka dn400 ar ķeta lūku, H=0.9m</t>
  </si>
  <si>
    <t>PVC kanalizācijas caurule dn110 , T8 klase</t>
  </si>
  <si>
    <t>Tauku atdalītājs Q=3.0l/s, d1400, H=2.20m, ar tauku līmeņa sensoru</t>
  </si>
  <si>
    <t xml:space="preserve">PVC kanalizācijas līkums 45°/dn110 </t>
  </si>
  <si>
    <t>Pievienojums pie esošas kanalizācijas skatakas</t>
  </si>
  <si>
    <t>Aizsargčaula dn110 šķērsojumā ar dz/b grodu aku</t>
  </si>
  <si>
    <t>Esošo kanalizācijas d200 tīklu skalošana</t>
  </si>
  <si>
    <t>K2 lietus kanalizācija</t>
  </si>
  <si>
    <t xml:space="preserve">Betonēta lietus ūdeņu tekne  (Lugaži UT-12 vai ekvivalents) </t>
  </si>
  <si>
    <t>HDPE  kanalizācijas  caurule dn110 (Geberit vai ekvivalents)</t>
  </si>
  <si>
    <t>Pretkondensāta izolācija biezumā 20mm/ dn110 caurulei, ar PVC pārklājumu</t>
  </si>
  <si>
    <t>Lietus ūdeņu uztveršanas piltuve dn110 ar pretgružu sietu  lēzenajam jumtam</t>
  </si>
  <si>
    <t>Kompensācijas uzmava dn110</t>
  </si>
  <si>
    <t>Plaukts sēdpodu novietošanai (paredzēts 18 personu vajadzībām)</t>
  </si>
  <si>
    <t>Plaukts glāzēm un dvieļiem (paredzēts 22 personu vajadzībām)</t>
  </si>
  <si>
    <t>Slēdzami inventāra skapji</t>
  </si>
  <si>
    <t>Skapi drēbju glabāšanai veļas gludinātavā (500x1500x1800mm)</t>
  </si>
  <si>
    <t>Gludināmais dēlis</t>
  </si>
  <si>
    <t>Šķidro ziepju dozators</t>
  </si>
  <si>
    <t>Tualetes papīra turētājs</t>
  </si>
  <si>
    <t>Salvešu turētājs</t>
  </si>
  <si>
    <t>Veļas mašīna (600x420x850mm)</t>
  </si>
  <si>
    <t>Gaisa vadu veidgb.ali, stiprinājumi un tīrīšanas lūkas</t>
  </si>
  <si>
    <t>Cauruļvadu veidgb.ali, aizsargčaulas, balsti un stiprinājumi un kompensatori</t>
  </si>
  <si>
    <t>Iekšsienu apdare</t>
  </si>
  <si>
    <t>ŪK IEKŠĒJIE TĪKLI</t>
  </si>
  <si>
    <t xml:space="preserve"> ŪKT ĀRĒJIE TĪKLI</t>
  </si>
  <si>
    <t>Mērv.</t>
  </si>
  <si>
    <t>Daudz.</t>
  </si>
  <si>
    <t>30.1. Gaļas-zivs pirmapstrādes zona</t>
  </si>
  <si>
    <t>Galds no nerūsējošā tērauda ar izlietni labajā pusē, bortu aizmugurē un plauktu apakšā (sif., mais.), GPI-14/7B, 1400x700x850 vai ekvivalents</t>
  </si>
  <si>
    <t>Dubultais plaukts no nerūsējošā tērauda, regulējams plauktu augstums, SPL-13/3, 1300x300x600 vai ekvivalents</t>
  </si>
  <si>
    <t>Nerūsējošā tērauda paliknis/galds, gaļas maļamās mašīnas novietošanai, G-06/7, 600x700x600 vai ekvivalents</t>
  </si>
  <si>
    <t>30.2. Dāzrzeņu/auksto ēdienu pagatavošanas zona</t>
  </si>
  <si>
    <t>Ledusskapis no nerūsējošā tērauda ar ārējo un iekšējo apdari - 700 L, -2 /+8C ar elektronisku temperatūras displeju un ventilātoru, 3 plastificētiem plauktiem, maksimālā temperatūra telpā +43. Ledusskapis slēdzams. Ledusskapja izolācijas biezums 75 mm, A70/1ME, 740x815x2085 vai ekvivalents</t>
  </si>
  <si>
    <t>Galds no nerūsējošā tērauda ar izlietni pa vidu, bortu aizmugurē un plauktu apakšā. Galda kājas atbīdītas no aizmuguri 10cm (sif., mais.), GPI-07/7B, 700x700x850 vai ekvivalents</t>
  </si>
  <si>
    <t>Galds no nerūsējošā tērauda ar 2 atvilknēm pa vidu, plauktu apakš un bortu aizmugurē. Galda kājas atbīdītas no aizmuguri 10cm, GPA-14/7B, 1400x700x850 vai ekvivalents</t>
  </si>
  <si>
    <t>30.3. Karsto ēdienu pagatavošanas zona</t>
  </si>
  <si>
    <t>Tvaika nosūcējs no nerūsējošā tērauda  ar grieztu stiprinājumu ar labirinta tipa tauku filtriem un apgaismojumu. Gisa plūsma 1000m3/izvada diametrs 200mm, GNPA-130/120/45, 1300x1200x450 vai ekvivalents</t>
  </si>
  <si>
    <t>Galds no nerūsējošā tērauda ar plauktu apakšā, GP-05/7, 500x700x900 vai ekvivalents</t>
  </si>
  <si>
    <t>Galds no nerūsējošā tērauda ar plauktu apakšā un bortu aizmugurē, GP-09/5B, 900x500x900 vai ekvivalents</t>
  </si>
  <si>
    <t>Dubultais plaukts no nerūsējošā tērauda, regulējams plauktu augstums, SPL-09/3, 900x300x600 vai ekvivalents</t>
  </si>
  <si>
    <t>30.4. Ēdiena izsdales/maizes uzglabāšanas zona</t>
  </si>
  <si>
    <t>Galds no nerūsējošā tērauda ar bīdāmām durvīm, plauktu pa vidu (maizes uzglabāšanai), BD-13/7, 1300x700x850 vai ekvivalents</t>
  </si>
  <si>
    <t>Galds no nerūsējošā tērauda ar 2 plauktiem apakšā, GP-16/5, 1600x500x750 vai ekvivalents</t>
  </si>
  <si>
    <t>36.1. Apkopējas inventāra zona</t>
  </si>
  <si>
    <t>Skapis apkopējas inventāram, izgatavots no 1 mm bieza tērauda no abām pusēm pārklāts ar pūlverkrāsu ar strapsienu un aķīšiem vienā pusē un plauktiem otrā pusē, slēdams, regulējamām kājām, ventilācijas atverēm, GSS-2 apk., 800x490x1800 vai ekvivalents</t>
  </si>
  <si>
    <t>36.2. Personāla atpūtas zona/dienas produktu novietne</t>
  </si>
  <si>
    <t>Ledusskapis no nerūsējošā terauda  ārējo un iekšējo apdari  -  544 L (Neto), +2/+8C ar elektronisku temperatūras displeju un ventilātoru, 3 plastificētiem plauktiem GN 2/1, regulējams plauktu augstums, maksimālā temperatūra telpā +43. Ledusskapis slēdzama, 4 riteņi, 2 uz bremzēm, GUC65 "Tefcold", 680x845x2000 vai ekvivalents</t>
  </si>
  <si>
    <t>Rati  metinātas konstrukcijas no nerūsējošā tērauda ar 2 plauktiem, ritenīšiem, 2 no tiem ar bloķēšanas sistēmu, CAIMO802R, 800x400x935 vai ekvivalents</t>
  </si>
  <si>
    <t>Galda virsma no LKSP ar ABS maliņi un galda kāju. Tonis jāsaskaņo ar pasūtītāju, KSP+galda kāj, 1100x600x750 vai ekvivalents</t>
  </si>
  <si>
    <t>Krēsls ar atzveltni hromētām kājām, Vega wood chrome, 370x430x860 vai ekvivalents</t>
  </si>
  <si>
    <t>35. Darbinieku ģērbtuve</t>
  </si>
  <si>
    <t>Garderobes skapītis ar 2 sekcijām, izgatavotsno 1 mm bieza tērauda no abām pusēm pārklāts ar pūlverkrāsu. Skapim ir - plaukti un āķi apģērbiem, atsevišķi slēdzama atslēga, regulējamām kājām, ventilācijas atverēm, GSS-2 , 800x490x1800 vai ekvivalents</t>
  </si>
  <si>
    <t>Garderobes skapītis ar 1 sekcju,   izgatavotsno 1 mm  bieza tērauda no abām pusēm pārklāts ar pūlverkrāsu. Skapim ir - plaukti un āķi apģērbiem, atsevišķi slēdzama atslēga, regulējamām kājām, ventilācijas atverēm, GSS-1, 410x490x1800 vai ekvivalents</t>
  </si>
  <si>
    <t>38.1. Dārzeņu pirmapstrādes zona</t>
  </si>
  <si>
    <t>Galds no nerūsējošo tēraudu, izlietni pa vidu, labajā tālākajā stūrī caurums maisītājam, plaukts apakšā, bortu aizmugurē (sif.), GPI-08/75B, 800x750x850 vai ekvivalents</t>
  </si>
  <si>
    <t>Dubultais plaukts no nerūsējošā tērauda, regulējams plauktu augstums, SPL-06/3, 600x300x600 vai ekvivalents</t>
  </si>
  <si>
    <t>Trauku skalošanas duša ar krānu un maisītāju, R0201020208, H=1200 vai ekvivalents</t>
  </si>
  <si>
    <t>Rati no nerūsējošā tērauda  ar rokturi uz četriem riteņiem - divi no kuriem fiksējas, GPR-45/45, 450x450x450/900 vai ekvivalents</t>
  </si>
  <si>
    <t>38.2. Virtuves trauku mazgāšanas zona</t>
  </si>
  <si>
    <t>Galds ar izlietni 800x500x400 kreisajā pusē, plaukts apakšā, bortu aizmugurē (sifons), GPI-12/7B, 1200x700x850 vai ekvivalents</t>
  </si>
  <si>
    <t xml:space="preserve">Plaukts no nerūsējošā tērauda, LV-400x200, 400x200 </t>
  </si>
  <si>
    <t>Sastatne no nerūsējošā tērauda ar 4 perforētiem plauktiem un vanniņu apakšā, ST-perf- 10/7, 1000x700x1800 vai ekvivalents</t>
  </si>
  <si>
    <t>Metāla žāvētājs vākiem/GN traukiem, 2289 000 WAS, 375x240x265 vai ekvivalents</t>
  </si>
  <si>
    <t>37. Produktu noliktava</t>
  </si>
  <si>
    <t>Svari elektroniskie ar celtspēju līdz 150 kg. Taras noņemšanas funkcija, CAS DB-1H, 420x635x765 vai ekvivalents</t>
  </si>
  <si>
    <t>Izturīga plastmasas palete, svara izturība 1000 kg, produktu novietošanai, saliekamas viena virs otras, 26671, 800x600x143 vai ekvivalents</t>
  </si>
  <si>
    <t>Noliktavas sastatne ar 4 krāsotiem metala plaukties, regulējamu augstumu, kravnesība 125kg ar plastmasas pamatnēm, 3079; U25000023; 1079; 2192, 1170x500x2000 vai ekvivalents</t>
  </si>
  <si>
    <t>Ledusskapis / saldētava no nerūsējošā tērauda  ārējo un iekšējo apdari  -  350 L, -2 /+8C  un  -  350 L, -18 /-22C ar elektronisku temperatūras displeju un ventilātoru, 4 plastificētiem plauktiem, maksimālā temperatūra telpā +43.  Leduskapis ir slēdzasms uz atslēgu. Leduskapja izolācijas biezums 75 mm, A70/2MB, 740x815x2085 vai ekvivalents</t>
  </si>
  <si>
    <t xml:space="preserve"> NOLIKTAVAS (pagrabs)</t>
  </si>
  <si>
    <t>1. Dārzeņu noliktava</t>
  </si>
  <si>
    <t>Sastatne no nerūsējošā tērauda ar 4 plauktiem, metināta konstrukcija</t>
  </si>
  <si>
    <t>Izturīga plastmasas palete, svara izturība 1000 kg, produktu novietošanai, saliekamas viena virs otras</t>
  </si>
  <si>
    <t>4. Saimniecības preču noliktava</t>
  </si>
  <si>
    <t>Noliktavas sastatne ar 4 krāsotiem metala plaukties, regulējamu augstumu, kravnesība 142kg ar plastmasas pamatnēm, 3049; U25000023; 1080; 2192, 970x600x2000 vai ekvivalents</t>
  </si>
  <si>
    <t>Noliktavas sastatne ar 4 krāsotiem metala plaukties, regulējamu augstumu, kravnesība 145kg ar plastmasas pamatnēm, 3070; U25000023; 1080; 2192, 1070x600x2000 vai ekvivalents</t>
  </si>
  <si>
    <t>Transporta, materiālu un montāžas darbu izdevumi</t>
  </si>
  <si>
    <t>1.16.</t>
  </si>
  <si>
    <t>Kondensāta plēves un garenlatojuma montāža</t>
  </si>
  <si>
    <t>1.17.</t>
  </si>
  <si>
    <t>Šķērslatojuma izbūve</t>
  </si>
  <si>
    <t>1.18.</t>
  </si>
  <si>
    <t>Jumta seguma izbūve no skārda valcprofila RR22</t>
  </si>
  <si>
    <t>Būvatkritumu konteineru noma</t>
  </si>
  <si>
    <t>obj.</t>
  </si>
  <si>
    <t>Maksa par resursu izmantošanu</t>
  </si>
  <si>
    <t>Ventagregāta pieplūdes sekcijas paneļu filtrs F7 (iekļauts p.1)</t>
  </si>
  <si>
    <t>Ventagregāta nosūces sekcijas paneļu filtrs G4 (iekļauts p.1)</t>
  </si>
  <si>
    <t>Gaisa vadu veidgabali, stiprinājumi un tīrīšanas lūkas</t>
  </si>
  <si>
    <t>Ventagregāta montāžas rāmis (iekļauts p.56)</t>
  </si>
  <si>
    <t>Ventagregāta pieplūdes sekcijas paneļu filtrs F7 (iekļauts p.56)</t>
  </si>
  <si>
    <t>Ventagregāta nosūces sekcijas paneļu filtrs G4 (iekļauts p.56)</t>
  </si>
  <si>
    <t>Gaisa vadā uzstādāms temperatūras devējs pieplūdes gaisa temperatūras kontolei (iekļauts p.56)</t>
  </si>
  <si>
    <t>Cauruļvadu veidgabali, aizsargčaulas, balsti un stiprinājumi un kompensatori</t>
  </si>
  <si>
    <t>35% etilēnglikola maisījums</t>
  </si>
  <si>
    <t>l</t>
  </si>
  <si>
    <t>Cauruļvadu veidgabali</t>
  </si>
  <si>
    <t>PVC tipa konstrukcijas starpsienas demontāža</t>
  </si>
  <si>
    <t>Knauf vai ekvivalents EI30 sienas apšuvums - 75mm profili, dubults ģipškartona apšuvums no vienas puses.</t>
  </si>
  <si>
    <t>GRĪDA GS-1</t>
  </si>
  <si>
    <t>GRĪDA GS-2</t>
  </si>
  <si>
    <t>GRĪDA GS-3</t>
  </si>
  <si>
    <t>GRĪDA GS-4</t>
  </si>
  <si>
    <t>GRĪDA GS-5</t>
  </si>
  <si>
    <t>LOGI</t>
  </si>
  <si>
    <t>2.9.</t>
  </si>
  <si>
    <t>Grunts atrakšana pandusa betona apmaļu pabēruma izveidošanai</t>
  </si>
  <si>
    <t>Blietēta šķembu slāņa b=200, frakcija 20*40mm izveide zem pandusa betona apmalēm</t>
  </si>
  <si>
    <t>Pandusa betona apmaļu izbūve</t>
  </si>
  <si>
    <t>Blietētas šķembas b=150 zem bruģa, frakcija 20*40mm ar blietētas smilts virskārtu</t>
  </si>
  <si>
    <t>Ietves apmales uzstādīšana uz šķembu pamatnes, nostiprinot stiegrota betona kārtā</t>
  </si>
  <si>
    <t>Jaunprojektējamais panduss</t>
  </si>
  <si>
    <t>PANDUSA IZBŪVE</t>
  </si>
  <si>
    <t>Izgatavoto montāžas atveru aizdare</t>
  </si>
  <si>
    <t>Trīsgaitas vārsts ar piedziņu DN15; kvs=0,63 ’ (DN15)</t>
  </si>
  <si>
    <t>Balansējošais vārsts q=0,25m3/h  (DN15)</t>
  </si>
  <si>
    <t>Balansējošais vārsts q=0,09m3/h  (DN15)</t>
  </si>
  <si>
    <t>Vienvirziena vārsts  (DN15)</t>
  </si>
  <si>
    <t>Mehāniskais filtrs  (DN20)</t>
  </si>
  <si>
    <t>Lodveida krāns  (DN20)</t>
  </si>
  <si>
    <t>Atgaisošanas ventilis  (DN15)</t>
  </si>
  <si>
    <t>Izlaides ventilis  (DN15)</t>
  </si>
  <si>
    <t>Balansējošais vārsts q=0,2m3/h  (DN15)</t>
  </si>
  <si>
    <t>Balansējošais vārsts q=0,07m3/h  (DN15)</t>
  </si>
  <si>
    <t>Balansēšanas vārsts STAD ar noslēgšanas funkciju  (DN15)</t>
  </si>
  <si>
    <t>Balansēšanas vārsts STAD ar noslēgšanas funkciju  (DN20)</t>
  </si>
  <si>
    <t>Lodveida noslēgventilis  (DN20)</t>
  </si>
  <si>
    <t>Lodveida noslēgventilis  (DN25)</t>
  </si>
  <si>
    <t>Automātiskais atgaisotājs komplektā ar lodveida krānu  (DN15)</t>
  </si>
  <si>
    <t>Drenāžas ventilis  (DN15)</t>
  </si>
  <si>
    <t>Cietās vara caurules (22x1,0)</t>
  </si>
  <si>
    <t>Cietās vara caurules (28x1,2)</t>
  </si>
  <si>
    <t>Balansēšanas vārsts STAD ar noslēgšanas funkciju  (DN25)</t>
  </si>
  <si>
    <t>Lodveida noslēgventilis  (DN32)</t>
  </si>
  <si>
    <t>Cietās vara caurules (15x1,0)</t>
  </si>
  <si>
    <t>Cietās vara caurules (18x1,0)</t>
  </si>
  <si>
    <t>Cietās vara caurules (35x1,5)</t>
  </si>
  <si>
    <t>Lodveida noslēgventilis  (DN15)</t>
  </si>
  <si>
    <t>Balansēšanas vārsts IRIS-125  (d125)</t>
  </si>
  <si>
    <t>Balansēšanas vārsts IRIS-160  (d160)</t>
  </si>
  <si>
    <t>Balansēšanas vārsts IRIS-200  (d200)</t>
  </si>
  <si>
    <t>Pretvārsts  (d125)</t>
  </si>
  <si>
    <t>Pretvārsts  (d200)</t>
  </si>
  <si>
    <t>Akmensvates siltumizolācija ar folija pārklājumu  (b=30mm)</t>
  </si>
  <si>
    <t>Gaisa vads, apaļš  (d125)</t>
  </si>
  <si>
    <t>Gaisa vads, apaļš  (d160)</t>
  </si>
  <si>
    <t>Gaisa vads, apaļš  (d200)</t>
  </si>
  <si>
    <t>Balansēšanas vārsts IRIS-250  (d250)</t>
  </si>
  <si>
    <t>Balansēšanas vārsts IRIS-315  (d315)</t>
  </si>
  <si>
    <t xml:space="preserve">Balansēšanas vārsts 400x200  </t>
  </si>
  <si>
    <t>Ugunsdrošibas vārsts  (100)</t>
  </si>
  <si>
    <t>Ugunsdrošibas vārsts  (200)</t>
  </si>
  <si>
    <t>Ugunsdrošibas vārsts  (250)</t>
  </si>
  <si>
    <t>Ugunsdrošibas vārsts  (315)</t>
  </si>
  <si>
    <t>Pretvārsts  (d160)</t>
  </si>
  <si>
    <t>Akmensvates siltumizolācija ar folija pārklājumu  (b=100mm)</t>
  </si>
  <si>
    <t>Trokšņu slāpētājs d160 L=1,0m  (d160)</t>
  </si>
  <si>
    <t>Trokšņu slāpētājs d200 L=1,0m  (d200)</t>
  </si>
  <si>
    <t>Trokšņu slāpētājs d200 L=1,2m  (d200)</t>
  </si>
  <si>
    <t>Trokšņu slāpētājs d250 L=1,0m  (d250)</t>
  </si>
  <si>
    <t>Trokšņu slāpētājs d250 L=1,2m  (d250)</t>
  </si>
  <si>
    <t>Trokšņu slāpētājs d315 L=1,2m  (d315)</t>
  </si>
  <si>
    <t>Gaisa vads, apaļš  (d100)</t>
  </si>
  <si>
    <t>Gaisa vads, apaļš  (d250)</t>
  </si>
  <si>
    <t>Gaisa vads, apaļš  (d315)</t>
  </si>
  <si>
    <t>Gaisa vads, apaļš  (d500)</t>
  </si>
  <si>
    <t>Taisnsstūra kantainais gaisa vads  (400x200)</t>
  </si>
  <si>
    <t>Taisnsstūra kantainais gaisa vads  (400x250)</t>
  </si>
  <si>
    <t>Taisnsstūra kantainais gaisa vads  (400x300)</t>
  </si>
  <si>
    <t>Taisnsstūra kantainais gaisa vads  (600x350)</t>
  </si>
  <si>
    <t>Taisnsstūra kantainais gaisa vads  (800x500)</t>
  </si>
  <si>
    <t>Balansēšanas vārsts IRIS-100  (d100)</t>
  </si>
  <si>
    <t>Taisnsstūra kantainais gaisa vads  (600x500)</t>
  </si>
  <si>
    <t>Viduārs ar lokano šļuteni</t>
  </si>
  <si>
    <t>L-6 Divu veramu ailu montāža esošajā kāpņu telpas logā, lai izveidotu dūmu izvades ailu</t>
  </si>
  <si>
    <t>L-7 Divu veramu ailu montāža esošajā kāpņu telpas logā, lai izveidotu dūmu izvades ailu</t>
  </si>
  <si>
    <t>5.8.</t>
  </si>
  <si>
    <t>Esošā kāpņu telpas logu apakšējo stiklojumu demontāža</t>
  </si>
  <si>
    <t>Plastmasas kanalizācijas PP caurule dn400; H=0.5m</t>
  </si>
  <si>
    <t>Oļi</t>
  </si>
  <si>
    <t>m3</t>
  </si>
  <si>
    <t>Nerūsējoša tērauda izlietne (dubultā) ar sifonu, noslēgventīļi, 1120mmx600mm</t>
  </si>
  <si>
    <t>Jaucējkrāns virtuves izlietnei ORAS NORDIA vai ekvivalents</t>
  </si>
  <si>
    <t>Keramiskā roku mazgātne 550mm, ar sifonu, noslēgventīli</t>
  </si>
  <si>
    <t>Jaucējkrāns Ceraplan III Grande, hroms; /Ideal Standard/   (B0705AA) vai ekvivalents</t>
  </si>
  <si>
    <t>Keramiskā roku mazgātne bērniem (H=400mm) ar sifonu, noslēgventīļi</t>
  </si>
  <si>
    <t>Krāns vienam ūdenim keramiskai roku mazgātnei, Grohe Costa L vai ekvivalents</t>
  </si>
  <si>
    <t>Keramiskā roku mazgātne 550mm ar sifonu, noslēgventīļi, cilvēkiem ar kustību traucējumiem</t>
  </si>
  <si>
    <t>Jaucējkrāns invalīdu rokas mazgātnei Oras Safira 1091F vai ekvivalents</t>
  </si>
  <si>
    <t>Pods bērniem (fajanss) (H=330mm, platums-295mm garums-385mm) ar skalojamo kasti, cieto vāku, noslēgventīlis</t>
  </si>
  <si>
    <t>Pods (fajanss) ar skalojamo kasti, cieto vāku, noslēgventīlis, 360mmx630mm</t>
  </si>
  <si>
    <t>Pods (fajanss) ar skalojamo kasti, cieto vāku, noslēgventīlis cilvēkiem ar kustību traucējumiem, atbalsta rokturi 2 gab. Poda sēdvirsmas augstums 450-500mm.</t>
  </si>
  <si>
    <t>Nerūsējošā tērauda traps, dn50, sausā tipa ar vertikālo izlaidi</t>
  </si>
  <si>
    <t>Nerūsējošā tērauda traps, dn100, sausā tipa ar vertikālo izlaidi</t>
  </si>
  <si>
    <t>Dušas vanna, 900x900mm</t>
  </si>
  <si>
    <t>Jaucējkrāns Ceraplan III dušai, hroms; /Ideal Standard/   (B0716AA) ar garnitūru vai ekvivalents</t>
  </si>
  <si>
    <t xml:space="preserve">Apgaismes stabs L-6000, Europoles, cinkots </t>
  </si>
  <si>
    <t>Kabelis AL-4x6 - AXPK vai ekvivalents</t>
  </si>
  <si>
    <t>Kabeļa aizsargcaurule PE-50; 750N</t>
  </si>
  <si>
    <t xml:space="preserve"> </t>
  </si>
  <si>
    <t>Piezīme</t>
  </si>
  <si>
    <t xml:space="preserve">Būvuzņēmējam  jāizvērtē  darbu  daudzumos  minēto  darbu  veikšanai  nepieciešamie  pamatmateriāli  un  palīgmateriāli, to  iegāde   un  izmaksas, konstrukciju  elementu  komplektācija  atbilstoši  izgatavotāju  firmu  instrukcijām. Visus projektā minētos materiālus iespējams aizstāt ar citu ražotāju ekvivalentiem produktiem, iepriekš saskaņojot ar projekta autoru.   </t>
  </si>
  <si>
    <t>objekts</t>
  </si>
  <si>
    <r>
      <t>m</t>
    </r>
    <r>
      <rPr>
        <vertAlign val="superscript"/>
        <sz val="10"/>
        <rFont val="Times New Roman"/>
        <family val="1"/>
      </rPr>
      <t>3</t>
    </r>
  </si>
  <si>
    <r>
      <t>m</t>
    </r>
    <r>
      <rPr>
        <vertAlign val="superscript"/>
        <sz val="10"/>
        <rFont val="Times New Roman"/>
        <family val="1"/>
      </rPr>
      <t>2</t>
    </r>
  </si>
  <si>
    <r>
      <t>m</t>
    </r>
    <r>
      <rPr>
        <vertAlign val="superscript"/>
        <sz val="10"/>
        <rFont val="Times New Roman"/>
        <family val="1"/>
      </rPr>
      <t>2</t>
    </r>
    <r>
      <rPr>
        <sz val="11"/>
        <color theme="1"/>
        <rFont val="Calibri"/>
        <family val="2"/>
        <charset val="186"/>
        <scheme val="minor"/>
      </rPr>
      <t/>
    </r>
  </si>
  <si>
    <r>
      <t>m</t>
    </r>
    <r>
      <rPr>
        <vertAlign val="superscript"/>
        <sz val="10"/>
        <rFont val="Times New Roman"/>
        <family val="1"/>
      </rPr>
      <t>2</t>
    </r>
    <r>
      <rPr>
        <sz val="11"/>
        <color indexed="8"/>
        <rFont val="Calibri"/>
        <family val="2"/>
        <charset val="186"/>
      </rPr>
      <t/>
    </r>
  </si>
  <si>
    <r>
      <t>m</t>
    </r>
    <r>
      <rPr>
        <vertAlign val="superscript"/>
        <sz val="10"/>
        <rFont val="Times New Roman"/>
        <family val="1"/>
      </rPr>
      <t>3</t>
    </r>
    <r>
      <rPr>
        <sz val="11"/>
        <color theme="1"/>
        <rFont val="Calibri"/>
        <family val="2"/>
        <charset val="186"/>
        <scheme val="minor"/>
      </rPr>
      <t/>
    </r>
  </si>
  <si>
    <t>Objekta nosaukums: 28. pirmsskolas izglītības iestādes ēkas energoefektivitātes paaugstināšana, vides pieejamības prasību nodrošināšana</t>
  </si>
  <si>
    <t>Būves nosaukums: 28. pirmsskolas izglītības iestādes ēkas energoefektivitātes paaugstināšana, vides pieejamības prasību nodrošināšana</t>
  </si>
  <si>
    <t>Ēkas jumta seguma, savilcējkārtas un siltinājuma demontāža</t>
  </si>
  <si>
    <t>DURVIS</t>
  </si>
  <si>
    <t>Tēraua jumta lūkas J-1 izbūve (600x800mm)</t>
  </si>
  <si>
    <t xml:space="preserve">Jumta lūkas J-2 izbūve (min. 600x800mm) </t>
  </si>
  <si>
    <t xml:space="preserve">Evakuācijas izeju durvīm paredzēt durvju slēdzeņu/rokturu nomaiņu uz evakuācijas durvju slēdzeni ar piemērotu rokturi - </t>
  </si>
  <si>
    <t xml:space="preserve">Siltumizolācijas montāža un dībeļošana </t>
  </si>
  <si>
    <t>kp.</t>
  </si>
  <si>
    <t>Vārtu uzstādīšana</t>
  </si>
  <si>
    <t>STARPSIENAS S1</t>
  </si>
  <si>
    <t>STARPSIENAS S2</t>
  </si>
  <si>
    <t>STARPSIENAS S3</t>
  </si>
  <si>
    <t>STARPSIENAS S4</t>
  </si>
  <si>
    <t>Ugunsdroša alumīnija konstrukcijas loga L-5 izbūve (3200x2500(h)mm)</t>
  </si>
  <si>
    <t>GRIESTU APDARE</t>
  </si>
  <si>
    <t xml:space="preserve">Ārpusē iebūvējamais gumijas kājslauķis 500x800mm </t>
  </si>
  <si>
    <t>Plastmasas PPR c. ar šķiedrām 20x1,9 un veidgabali</t>
  </si>
  <si>
    <t>Plastmasas PPR c. ar šķiedrām 25x2.3 un veidgabali</t>
  </si>
  <si>
    <t>Plastmasas PPR c. ar šķiedrām 32x3.0 un veidgabali</t>
  </si>
  <si>
    <t>Plastmasas PPR c. ar šķiedrām 40x3.7 un veidgabali</t>
  </si>
  <si>
    <t>Plastmasas PPR c. ar šķiedrām 63x5,8 un veidgabali</t>
  </si>
  <si>
    <t>Lodveida ventīlis d15, PN10</t>
  </si>
  <si>
    <t>Lodveida ventīlis d20, PN10</t>
  </si>
  <si>
    <t>Lodveida ventīlis d32, PN10</t>
  </si>
  <si>
    <t>Lodveida ventīlis d50, PN10</t>
  </si>
  <si>
    <t>Laistāmais krāns ēkas fasādē d15 (Oras 431015 neaizsalstošs)</t>
  </si>
  <si>
    <t>Veidgabali</t>
  </si>
  <si>
    <t>Plastmasas PPR c. ar šķiedrām 20x3.4 un veidgabali</t>
  </si>
  <si>
    <t>Plastmasas PPR c. ar šķiedrām 25x4.2 un veidgabali</t>
  </si>
  <si>
    <t>Plastmasas PPR c. ar šķiedrām 32x5.4 un veidgabali</t>
  </si>
  <si>
    <t>Plastmasas PPR c. ar šķiedrām 40x6.7 un veidgabali</t>
  </si>
  <si>
    <t>Siltumizolācijas čaula ar armētu alumīnija folija pārklājumu 22x30mm un garenšuvē iestrādātu līmlenti (Paroc vai ekvivalents)Siltumvadītspēja 0,032 W/mK</t>
  </si>
  <si>
    <t>Siltumizolācijas čaula ar armētu alumīnija folija pārklājumu 28x30mm un garenšuvē iestrādātu līmlenti (Paroc vai ekvivalents) Siltumvadītspēja 0,032 W/mK</t>
  </si>
  <si>
    <t>Siltumizolācijas čaula ar armētu alumīnija folija pārklājumu 35x30mm un garenšuvē iestrādātu līmlenti (Paroc vai ekvivalents) Siltumvadītspēja 0,032 W/mK</t>
  </si>
  <si>
    <t>Siltumizolācijas čaula ar armētu alumīnija folija pārklājumu 42x30mm un garenšuvē iestrādātu līmlenti (Paroc vai ekvivalents) Siltumvadītspēja 0,032 W/mK</t>
  </si>
  <si>
    <t>TVM-H termostatjaucējvārsts karstajam ūdenim DN 20 (Danfoss vai ekvivalents)</t>
  </si>
  <si>
    <t>Cirkulācijas sūknis karstajam ūdenim ar frekvences pārveidotāju Q=0.4m3/h; H=1.1m (Wilo Star-Z 15TT vai ekvivalents)</t>
  </si>
  <si>
    <t>SADZĪVES KANALIZĀCIJA K-1</t>
  </si>
  <si>
    <t>PVC  kanalizācijas caurule dn110, SN4</t>
  </si>
  <si>
    <t>PVC  kanalizācijas caurule dn75, SN4</t>
  </si>
  <si>
    <t>PVC  kanalizācijas caurule dn50, SN4</t>
  </si>
  <si>
    <t>Ugunsdroša manžete dn110, EI30</t>
  </si>
  <si>
    <t>Ugunsdroša manžete dn50, EI30</t>
  </si>
  <si>
    <t>Plastmasas kanalizācijas skataka dn400 ar ķeta lūku, H=2,20m</t>
  </si>
  <si>
    <t xml:space="preserve">PVC kanalizācijas trejgabals 45°/dn110 </t>
  </si>
  <si>
    <t>Zemes darbi cauruļu izbūvei</t>
  </si>
  <si>
    <t>Melnzemes atjaunošana h=10cm, zālāja sēšana</t>
  </si>
  <si>
    <t xml:space="preserve"> K2 lietus ūdeņu  kanalizācija</t>
  </si>
  <si>
    <t>Veidgabali HDPE</t>
  </si>
  <si>
    <r>
      <t>m</t>
    </r>
    <r>
      <rPr>
        <vertAlign val="superscript"/>
        <sz val="10"/>
        <color indexed="8"/>
        <rFont val="Times New Roman"/>
        <family val="1"/>
      </rPr>
      <t>3</t>
    </r>
  </si>
  <si>
    <r>
      <t>m</t>
    </r>
    <r>
      <rPr>
        <vertAlign val="superscript"/>
        <sz val="10"/>
        <color indexed="8"/>
        <rFont val="Times New Roman"/>
        <family val="1"/>
      </rPr>
      <t>2</t>
    </r>
  </si>
  <si>
    <r>
      <t>m</t>
    </r>
    <r>
      <rPr>
        <vertAlign val="superscript"/>
        <sz val="10"/>
        <color indexed="8"/>
        <rFont val="Times New Roman"/>
        <family val="1"/>
      </rPr>
      <t>2</t>
    </r>
    <r>
      <rPr>
        <sz val="11"/>
        <color indexed="8"/>
        <rFont val="Calibri"/>
        <family val="2"/>
        <charset val="186"/>
      </rPr>
      <t/>
    </r>
  </si>
  <si>
    <r>
      <t>Jumta plakņu attīrīšana, 3</t>
    </r>
    <r>
      <rPr>
        <vertAlign val="superscript"/>
        <sz val="10"/>
        <color indexed="8"/>
        <rFont val="Times New Roman"/>
        <family val="1"/>
      </rPr>
      <t>o</t>
    </r>
    <r>
      <rPr>
        <sz val="10"/>
        <color indexed="8"/>
        <rFont val="Times New Roman"/>
        <family val="1"/>
      </rPr>
      <t>slīpuma izveidošana ar keramzīta slāni (0 mm biezums pie lietusūdens notekas, max biezums pie parapeta)</t>
    </r>
  </si>
  <si>
    <r>
      <t>Uzkausējamā ruļļveida seguma virsklāja - poliestera pamats, 4 kg/m</t>
    </r>
    <r>
      <rPr>
        <vertAlign val="superscript"/>
        <sz val="10"/>
        <color indexed="8"/>
        <rFont val="Times New Roman"/>
        <family val="1"/>
      </rPr>
      <t>2</t>
    </r>
    <r>
      <rPr>
        <sz val="10"/>
        <color indexed="8"/>
        <rFont val="Times New Roman"/>
        <family val="1"/>
      </rPr>
      <t xml:space="preserve"> (poliesters 180 gr/m</t>
    </r>
    <r>
      <rPr>
        <vertAlign val="superscript"/>
        <sz val="10"/>
        <color indexed="8"/>
        <rFont val="Times New Roman"/>
        <family val="1"/>
      </rPr>
      <t>2</t>
    </r>
    <r>
      <rPr>
        <sz val="10"/>
        <color indexed="8"/>
        <rFont val="Times New Roman"/>
        <family val="1"/>
      </rPr>
      <t>) montāža</t>
    </r>
  </si>
  <si>
    <r>
      <t>Uzkausējamā ruļļveida seguma apakšklāja - poliestera pamats, 3 kg/m</t>
    </r>
    <r>
      <rPr>
        <vertAlign val="superscript"/>
        <sz val="10"/>
        <color indexed="8"/>
        <rFont val="Times New Roman"/>
        <family val="1"/>
      </rPr>
      <t>2</t>
    </r>
    <r>
      <rPr>
        <sz val="10"/>
        <color indexed="8"/>
        <rFont val="Times New Roman"/>
        <family val="1"/>
      </rPr>
      <t xml:space="preserve"> (poliesters 140 gr/m</t>
    </r>
    <r>
      <rPr>
        <vertAlign val="superscript"/>
        <sz val="10"/>
        <color indexed="8"/>
        <rFont val="Times New Roman"/>
        <family val="1"/>
      </rPr>
      <t>2</t>
    </r>
    <r>
      <rPr>
        <sz val="10"/>
        <color indexed="8"/>
        <rFont val="Times New Roman"/>
        <family val="1"/>
      </rPr>
      <t>) montāža un piedībeļošana</t>
    </r>
  </si>
  <si>
    <r>
      <t>Siltumizolācijas virsslāņa montāža (λ</t>
    </r>
    <r>
      <rPr>
        <vertAlign val="subscript"/>
        <sz val="10"/>
        <color indexed="8"/>
        <rFont val="Times New Roman"/>
        <family val="1"/>
      </rPr>
      <t>D</t>
    </r>
    <r>
      <rPr>
        <sz val="10"/>
        <color indexed="8"/>
        <rFont val="Times New Roman"/>
        <family val="1"/>
      </rPr>
      <t>≤ 0,038 W/mK) -40mm</t>
    </r>
  </si>
  <si>
    <r>
      <t>Siltumizolācijas apakšslānis (λ</t>
    </r>
    <r>
      <rPr>
        <vertAlign val="subscript"/>
        <sz val="10"/>
        <color indexed="8"/>
        <rFont val="Times New Roman"/>
        <family val="1"/>
      </rPr>
      <t>D</t>
    </r>
    <r>
      <rPr>
        <sz val="10"/>
        <color indexed="8"/>
        <rFont val="Times New Roman"/>
        <family val="1"/>
      </rPr>
      <t>≤ 0,036 W/mK) - 360mm</t>
    </r>
  </si>
  <si>
    <r>
      <t>Esošos ieejas jumtiņus attīrīšana, apstrādāšana un jauna jumta seguma - uzkausējamā ruļļveida materiāla klāšana divos slāņos: apakšklājs - poliestera pamats, 3 kg/m</t>
    </r>
    <r>
      <rPr>
        <vertAlign val="superscript"/>
        <sz val="10"/>
        <color indexed="8"/>
        <rFont val="Times New Roman"/>
        <family val="1"/>
      </rPr>
      <t>2</t>
    </r>
    <r>
      <rPr>
        <sz val="10"/>
        <color indexed="8"/>
        <rFont val="Times New Roman"/>
        <family val="1"/>
      </rPr>
      <t>/ (poliesters 140 gr/m</t>
    </r>
    <r>
      <rPr>
        <vertAlign val="superscript"/>
        <sz val="10"/>
        <color indexed="8"/>
        <rFont val="Times New Roman"/>
        <family val="1"/>
      </rPr>
      <t>2</t>
    </r>
    <r>
      <rPr>
        <sz val="10"/>
        <color indexed="8"/>
        <rFont val="Times New Roman"/>
        <family val="1"/>
      </rPr>
      <t>/); virsklājs - poliestera pamats, 4 kg/m</t>
    </r>
    <r>
      <rPr>
        <vertAlign val="superscript"/>
        <sz val="10"/>
        <color indexed="8"/>
        <rFont val="Times New Roman"/>
        <family val="1"/>
      </rPr>
      <t>2</t>
    </r>
    <r>
      <rPr>
        <sz val="10"/>
        <color indexed="8"/>
        <rFont val="Times New Roman"/>
        <family val="1"/>
      </rPr>
      <t>/ (poliesters 180 gr/m</t>
    </r>
    <r>
      <rPr>
        <vertAlign val="superscript"/>
        <sz val="10"/>
        <color indexed="8"/>
        <rFont val="Times New Roman"/>
        <family val="1"/>
      </rPr>
      <t>2</t>
    </r>
    <r>
      <rPr>
        <sz val="10"/>
        <color indexed="8"/>
        <rFont val="Times New Roman"/>
        <family val="1"/>
      </rPr>
      <t>/).</t>
    </r>
  </si>
  <si>
    <r>
      <t>Siltumskaitītājs ar procesoru Multical III un Ultraflow II, Qnom=6,0m</t>
    </r>
    <r>
      <rPr>
        <vertAlign val="superscript"/>
        <sz val="10"/>
        <color indexed="8"/>
        <rFont val="Times New Roman"/>
        <family val="1"/>
      </rPr>
      <t>3</t>
    </r>
    <r>
      <rPr>
        <sz val="10"/>
        <color indexed="8"/>
        <rFont val="Times New Roman"/>
        <family val="1"/>
      </rPr>
      <t>/h ar teperatūras sensoriem, Pn16 vai ekvivalents</t>
    </r>
  </si>
  <si>
    <r>
      <t>Spiediena starpības regulātors AVP 20, DN20, Pn16, Kvs=6,3m</t>
    </r>
    <r>
      <rPr>
        <vertAlign val="superscript"/>
        <sz val="10"/>
        <color indexed="8"/>
        <rFont val="Times New Roman"/>
        <family val="1"/>
      </rPr>
      <t>3</t>
    </r>
    <r>
      <rPr>
        <sz val="10"/>
        <color indexed="8"/>
        <rFont val="Times New Roman"/>
        <family val="1"/>
      </rPr>
      <t>/h, tmax=150C, Dp0,2-1bar ar impulas cauruli un impulsa caurules noslēgventili</t>
    </r>
  </si>
  <si>
    <r>
      <t>Karstā ūdens sagatavošanas sistēmas siltummainis XB37H-1-30 G 1, Q=105kW (temperatūras režīms: primārā puse 65/20</t>
    </r>
    <r>
      <rPr>
        <vertAlign val="superscript"/>
        <sz val="10"/>
        <color indexed="8"/>
        <rFont val="Times New Roman"/>
        <family val="1"/>
      </rPr>
      <t>o</t>
    </r>
    <r>
      <rPr>
        <sz val="10"/>
        <color indexed="8"/>
        <rFont val="Times New Roman"/>
        <family val="1"/>
      </rPr>
      <t>C, sekundārā puse 55/10</t>
    </r>
    <r>
      <rPr>
        <vertAlign val="superscript"/>
        <sz val="10"/>
        <color indexed="8"/>
        <rFont val="Times New Roman"/>
        <family val="1"/>
      </rPr>
      <t>o</t>
    </r>
    <r>
      <rPr>
        <sz val="10"/>
        <color indexed="8"/>
        <rFont val="Times New Roman"/>
        <family val="1"/>
      </rPr>
      <t>C)</t>
    </r>
  </si>
  <si>
    <r>
      <t>Apkures sistēmas siltummainis XB12L-1-16 G 5/4, Q=48,197kW  (temperatūras režīms: primārā puse 95/65</t>
    </r>
    <r>
      <rPr>
        <vertAlign val="superscript"/>
        <sz val="10"/>
        <color indexed="8"/>
        <rFont val="Times New Roman"/>
        <family val="1"/>
      </rPr>
      <t>o</t>
    </r>
    <r>
      <rPr>
        <sz val="10"/>
        <color indexed="8"/>
        <rFont val="Times New Roman"/>
        <family val="1"/>
      </rPr>
      <t>C, sekundārā puse 70/50</t>
    </r>
    <r>
      <rPr>
        <vertAlign val="superscript"/>
        <sz val="10"/>
        <color indexed="8"/>
        <rFont val="Times New Roman"/>
        <family val="1"/>
      </rPr>
      <t>o</t>
    </r>
    <r>
      <rPr>
        <sz val="10"/>
        <color indexed="8"/>
        <rFont val="Times New Roman"/>
        <family val="1"/>
      </rPr>
      <t>C) vai ekvivalents</t>
    </r>
  </si>
  <si>
    <r>
      <t>Ventilācijas sistēmas siltummainis XB06L-1-10, Q=9kW  (temperatūras režīms: primārā puse 95/65</t>
    </r>
    <r>
      <rPr>
        <vertAlign val="superscript"/>
        <sz val="10"/>
        <color indexed="8"/>
        <rFont val="Times New Roman"/>
        <family val="1"/>
      </rPr>
      <t>o</t>
    </r>
    <r>
      <rPr>
        <sz val="10"/>
        <color indexed="8"/>
        <rFont val="Times New Roman"/>
        <family val="1"/>
      </rPr>
      <t>C, sekundārā puse 70/50</t>
    </r>
    <r>
      <rPr>
        <vertAlign val="superscript"/>
        <sz val="10"/>
        <color indexed="8"/>
        <rFont val="Times New Roman"/>
        <family val="1"/>
      </rPr>
      <t>o</t>
    </r>
    <r>
      <rPr>
        <sz val="10"/>
        <color indexed="8"/>
        <rFont val="Times New Roman"/>
        <family val="1"/>
      </rPr>
      <t>C) vai ekvivalents</t>
    </r>
  </si>
  <si>
    <r>
      <t>Karstā ūdens sagatavošanas sistēmas regulēšanas vārsts VRG2 DN20, Kvs=6,3m</t>
    </r>
    <r>
      <rPr>
        <vertAlign val="superscript"/>
        <sz val="10"/>
        <color indexed="8"/>
        <rFont val="Times New Roman"/>
        <family val="1"/>
      </rPr>
      <t>3</t>
    </r>
    <r>
      <rPr>
        <sz val="10"/>
        <color indexed="8"/>
        <rFont val="Times New Roman"/>
        <family val="1"/>
      </rPr>
      <t>/h, Pn16</t>
    </r>
  </si>
  <si>
    <r>
      <t>Apkures sistēmas regulēšanas vārsts VRG2 DN15, Kvs=4,0m</t>
    </r>
    <r>
      <rPr>
        <vertAlign val="superscript"/>
        <sz val="10"/>
        <color indexed="8"/>
        <rFont val="Times New Roman"/>
        <family val="1"/>
      </rPr>
      <t>3</t>
    </r>
    <r>
      <rPr>
        <sz val="10"/>
        <color indexed="8"/>
        <rFont val="Times New Roman"/>
        <family val="1"/>
      </rPr>
      <t>/h, Pn16</t>
    </r>
  </si>
  <si>
    <r>
      <t>Ventilācijas sistēmas regulēšanas vārsts VRG2 DN15, Kvs=0,63m</t>
    </r>
    <r>
      <rPr>
        <vertAlign val="superscript"/>
        <sz val="10"/>
        <color indexed="8"/>
        <rFont val="Times New Roman"/>
        <family val="1"/>
      </rPr>
      <t>3</t>
    </r>
    <r>
      <rPr>
        <sz val="10"/>
        <color indexed="8"/>
        <rFont val="Times New Roman"/>
        <family val="1"/>
      </rPr>
      <t>/h, Pn16</t>
    </r>
  </si>
  <si>
    <r>
      <t>Karstā ūdens cirkulācijas sūknis ALPHA2 25-60 N 130 q=0,60m</t>
    </r>
    <r>
      <rPr>
        <vertAlign val="superscript"/>
        <sz val="10"/>
        <color indexed="8"/>
        <rFont val="Times New Roman"/>
        <family val="1"/>
      </rPr>
      <t>3</t>
    </r>
    <r>
      <rPr>
        <sz val="10"/>
        <color indexed="8"/>
        <rFont val="Times New Roman"/>
        <family val="1"/>
      </rPr>
      <t>/h; h=3,0m</t>
    </r>
  </si>
  <si>
    <r>
      <t>Apkures sistēmas cirkulācijas sūknis  MAGNA3 25-80 q=2,11m</t>
    </r>
    <r>
      <rPr>
        <vertAlign val="superscript"/>
        <sz val="10"/>
        <color indexed="8"/>
        <rFont val="Times New Roman"/>
        <family val="1"/>
      </rPr>
      <t>3</t>
    </r>
    <r>
      <rPr>
        <sz val="10"/>
        <color indexed="8"/>
        <rFont val="Times New Roman"/>
        <family val="1"/>
      </rPr>
      <t>/h; h=5,0m</t>
    </r>
  </si>
  <si>
    <r>
      <t>Ventilācijas sistēmas cirkulācijas sūknis   ALPHA2 L 25-60 130 q=0,40m</t>
    </r>
    <r>
      <rPr>
        <vertAlign val="superscript"/>
        <sz val="10"/>
        <color indexed="8"/>
        <rFont val="Times New Roman"/>
        <family val="1"/>
      </rPr>
      <t>3</t>
    </r>
    <r>
      <rPr>
        <sz val="10"/>
        <color indexed="8"/>
        <rFont val="Times New Roman"/>
        <family val="1"/>
      </rPr>
      <t>/h; h=3,0m</t>
    </r>
  </si>
  <si>
    <r>
      <t>Karstā ūdens skaitītājs sistēmas papildināšanai DN15, Qnom=1,5m</t>
    </r>
    <r>
      <rPr>
        <vertAlign val="superscript"/>
        <sz val="10"/>
        <color indexed="8"/>
        <rFont val="Times New Roman"/>
        <family val="1"/>
      </rPr>
      <t>3</t>
    </r>
    <r>
      <rPr>
        <sz val="10"/>
        <color indexed="8"/>
        <rFont val="Times New Roman"/>
        <family val="1"/>
      </rPr>
      <t>/h, Tmax=90C</t>
    </r>
  </si>
  <si>
    <r>
      <t>Aukstā ūdens skaitītājs Qnom=2,5m</t>
    </r>
    <r>
      <rPr>
        <vertAlign val="superscript"/>
        <sz val="10"/>
        <color indexed="8"/>
        <rFont val="Times New Roman"/>
        <family val="1"/>
      </rPr>
      <t>3</t>
    </r>
    <r>
      <rPr>
        <sz val="10"/>
        <color indexed="8"/>
        <rFont val="Times New Roman"/>
        <family val="1"/>
      </rPr>
      <t>/h</t>
    </r>
  </si>
  <si>
    <r>
      <t>Spirta iegremdējamais termometrs 0-120</t>
    </r>
    <r>
      <rPr>
        <vertAlign val="superscript"/>
        <sz val="10"/>
        <color indexed="8"/>
        <rFont val="Times New Roman"/>
        <family val="1"/>
      </rPr>
      <t>o</t>
    </r>
    <r>
      <rPr>
        <sz val="10"/>
        <color indexed="8"/>
        <rFont val="Times New Roman"/>
        <family val="1"/>
      </rPr>
      <t>C</t>
    </r>
  </si>
  <si>
    <r>
      <t>Spirta iegremdējamais termometrs 0-160</t>
    </r>
    <r>
      <rPr>
        <vertAlign val="superscript"/>
        <sz val="10"/>
        <color indexed="8"/>
        <rFont val="Times New Roman"/>
        <family val="1"/>
      </rPr>
      <t>o</t>
    </r>
    <r>
      <rPr>
        <sz val="10"/>
        <color indexed="8"/>
        <rFont val="Times New Roman"/>
        <family val="1"/>
      </rPr>
      <t>C</t>
    </r>
  </si>
  <si>
    <r>
      <t>Metāla skārda profilu starpsiena ar dubultu riģipša plātņu apšuvumu, b</t>
    </r>
    <r>
      <rPr>
        <sz val="10"/>
        <color indexed="8"/>
        <rFont val="Times New Roman"/>
        <family val="1"/>
      </rPr>
      <t>≈132mm</t>
    </r>
  </si>
  <si>
    <t>Smilts cauruļvadu pamatnei un apbērumam Filtr.koef.1m/dnn</t>
  </si>
  <si>
    <t>Aiļu siltināšana pa perimetru 30mm minerālvate Paroc Linio 10 vai ekvivalents, t.sk. loga pieslēguma U profila montāža</t>
  </si>
  <si>
    <t>Betona bruģa Prizma 6 vai ekvivalents ieklāšana</t>
  </si>
  <si>
    <t>Ventilācijas iekārta "VENTS" AV 02 CFH 2500-W ar apgriezienu regulētāju, sildīšanas sekciju, un automātikas bloku. Rekuperācija=85%, Lp=2460m3/h, Ln=2510m3/h, P=300Pa, m=250kg, Qsild=4,0kW vai ekvivalents</t>
  </si>
  <si>
    <t>"Lindab" nosūces difuzors LKP-250 ar sadales kārbu MBB- 250-250    (250/250-250) vai ekvivalents</t>
  </si>
  <si>
    <t>"Halton" nosūces vārsts URH/A-100  (d100) vai ekvivalents</t>
  </si>
  <si>
    <t>"Halton" nosūces vārsts URH/A-125  (d125) vai ekvivalents</t>
  </si>
  <si>
    <t>"Halton" nosūces vārsts URH/A-160  (d160) vai ekvivalents</t>
  </si>
  <si>
    <t>"Halton" nosūces vārsts URH/A-200  (d200) vai ekvivalents</t>
  </si>
  <si>
    <t>"Lindab" pieplūdes difuzors LKP-250 ar sadales kārbu MBB-250-250   (250/250-250) vai ekvivalents</t>
  </si>
  <si>
    <t>"Halton" pieplūdes vārsts ULA/N-100  (d100) vai ekvivalents</t>
  </si>
  <si>
    <t>"Halton" pieplūdes vārsts ULA/N-160  (d160) vai ekvivalents</t>
  </si>
  <si>
    <t>Gaisa izmešanas jumta konfuzors "Lindab" H 630 2  (d630) vai ekvivalents</t>
  </si>
  <si>
    <t>Ventilācijas iekārta "VENTS" AV 03 CFH 3500-W ar apgriezienu regulētāju, sildīšanas sekciju, un automātikas bloku. Rekuperācija=88%, Lp=2910m3/h, Ln=2860m3/h, P=300Pa, m=250kg, Qsild=5,0kW vai ekvivalents</t>
  </si>
  <si>
    <t>Jumta nosūces ventilators "Systemair" DVS 190EZ SILEO ar apgriezienu regulētāju un automātikas bloku Ln=410m3/h, P=100Pa, m=4,8kg vai ekvivalents</t>
  </si>
  <si>
    <t>Durvīs montējama gaisa pārplūdes reste "Halton" TVC/OF-300-150  (300x150) vai ekvivalents</t>
  </si>
  <si>
    <t>Durvīs montējama gaisa pārplūdes reste "Halton" TVC/OF-300-200  (300x200) vai ekvivalents</t>
  </si>
  <si>
    <t>Durvīs montējama gaisa pārplūdes reste "Halton" TVC/OF-400-200  (400x200) vai ekvivalents</t>
  </si>
  <si>
    <t>Durvīs montējama gaisa pārplūdes reste "Halton" TVC/OF-400-300  (400x300) vai ekvivalents</t>
  </si>
  <si>
    <t>Durvīs montējama gaisa pārplūdes reste "Halton" TVC/OF-500-300  (500x300) vai ekvivalents</t>
  </si>
  <si>
    <t>Durvīs montējama gaisa pārplūdes reste "Halton" TVC/OF-600-300  (600x300) vai ekvivalents</t>
  </si>
  <si>
    <t>Tērauda paneļu radiators "PURMO Compact" C11-300-700 ar atgaisotāju un korķi vai ekvivalents</t>
  </si>
  <si>
    <t>Tērauda paneļu radiators "PURMO Compact" C11-300-800 ar atgaisotāju un korķi vai ekvivalents</t>
  </si>
  <si>
    <t>Tērauda paneļu radiators "PURMO Compact" C11-300-900 ar atgaisotāju un korķi vai ekvivalents</t>
  </si>
  <si>
    <t>Tērauda paneļu radiators "PURMO Compact" C11-300-1000 ar atgaisotāju un korķi vai ekvivalents</t>
  </si>
  <si>
    <t>Tērauda paneļu radiators "PURMO Compact" C11-300-1100 ar atgaisotāju un korķi vai ekvivalents</t>
  </si>
  <si>
    <t>Tērauda paneļu radiators "PURMO Compact" C11-400-900 ar atgaisotāju un korķi vai ekvivalents</t>
  </si>
  <si>
    <t>Tērauda paneļu radiators "PURMO Compact" C11-400-1000 ar atgaisotāju un korķi vai ekvivalents</t>
  </si>
  <si>
    <t>Tērauda paneļu radiators "PURMO Compact" C11-400-1100 ar atgaisotāju un korķi vai ekvivalents</t>
  </si>
  <si>
    <t>Tērauda paneļu radiators "PURMO Compact" C11-400-1200 ar atgaisotāju un korķi vai ekvivalents</t>
  </si>
  <si>
    <t>Tērauda paneļu radiators "PURMO Compact" C11-500-1100 ar atgaisotāju un korķi vai ekvivalents</t>
  </si>
  <si>
    <t>Tērauda paneļu radiators "PURMO Compact" C22-300-800 ar atgaisotāju un korķi vai ekvivalents</t>
  </si>
  <si>
    <t>Tērauda paneļu radiators "PURMO Compact" C22-300-1000 ar atgaisotāju un korķi vai ekvivalents</t>
  </si>
  <si>
    <t>Tērauda paneļu radiators "PURMO Compact" C22-300-1100 ar atgaisotāju un korķi vai ekvivalents</t>
  </si>
  <si>
    <t>Tērauda paneļu radiators "PURMO Compact"C22- 400-800 ar atgaisotāju un korķi vai ekvivalents</t>
  </si>
  <si>
    <t>Tērauda paneļu radiators "PURMO Compact" C22-400-1200 ar atgaisotāju un korķi vai ekvivalents</t>
  </si>
  <si>
    <t>Tērauda paneļu radiators "PURMO Compact" C22-500-800 ar atgaisotāju un korķi vai ekvivalents</t>
  </si>
  <si>
    <t>Tērauda paneļu radiators "PURMO Compact"C22- 500-1000 ar atgaisotāju un korķi vai ekvivalents</t>
  </si>
  <si>
    <t>Tērauda paneļu radiators "PURMO Compact"C22- 500-1200 ar atgaisotāju un korķi vai ekvivalents</t>
  </si>
  <si>
    <t>Turpgaitas priešiestatījuma vārsts "Danfoss" RA-N  (DN15) vai ekvivalents</t>
  </si>
  <si>
    <t>Termostatiskā vārsta galva "Danfoss" RA 2000 vai ekvivalents</t>
  </si>
  <si>
    <t>Atgaitas vārsts "Danfoss" RLV  (DN15) vai ekvivalents</t>
  </si>
  <si>
    <t xml:space="preserve">Siltumizolācija "Isover" KK-ALC b=20mm (15x20) vai ekvivalents </t>
  </si>
  <si>
    <t>Siltumizolācija "Isover" KK-ALC b=20mm (18x20) vai ekvivalents</t>
  </si>
  <si>
    <t>Siltumizolācija "Isover" KK-ALC b=20mm (35x20) vai ekvivalents</t>
  </si>
  <si>
    <t>Siltumizolācija "Isover" KK-ALC b=30mm (35x30) vai ekvivalents</t>
  </si>
  <si>
    <t>Tērauda paneļu radiators "PURMO Compact" C22-400-900 ar atgaisotāju un korķi vai ekvivalents</t>
  </si>
  <si>
    <t>Tērauda paneļu radiators "PURMO Compact" C22-500-900 ar atgaisotāju un korķi vai ekvivalents</t>
  </si>
  <si>
    <t>Tērauda paneļu radiators "PURMO Compact" C22-500-1000 ar atgaisotāju un korķi vai ekvivalents</t>
  </si>
  <si>
    <t>Tērauda paneļu radiators "PURMO Compact" C22-500-1200 ar atgaisotāju un korķi vai ekvivalents</t>
  </si>
  <si>
    <t>Siltumizolācija "Isover" KK-ALC b=20mm (22x20) vai ekvivalents</t>
  </si>
  <si>
    <t>Siltumizolācija "Isover" KK-ALC b=20mm (28x20) vai ekvivalents</t>
  </si>
  <si>
    <t xml:space="preserve">Siltumizolācija "Isover" KK-ALC b=30mm (28x30) vai ekvivalents </t>
  </si>
  <si>
    <t>Siltumizolācija "Isover" KK-ALC b=50mm (22x50) vai ekvivalents</t>
  </si>
  <si>
    <t>Akmensvates izolācijas čaula Pro Section 100 60x30 L=1,2m vai ekvivalents</t>
  </si>
  <si>
    <t>Akmensvates izolācijas čaula Pro Section 100 48x30 L=1,2m vai ekvivalents</t>
  </si>
  <si>
    <t>Akmensvates izolācijas čaula Pro Section 100 42x30 L=1,2m vai ekvivalents</t>
  </si>
  <si>
    <t>Akmensvates izolācijas čaula Pro Section 100 35x30 L=1,2m vai ekvivalents</t>
  </si>
  <si>
    <t>Akmensvates izolācijas čaula Pro Section 100 28x30 L=1,2m vai ekvivalents</t>
  </si>
  <si>
    <t>Akmensvates izolācijas čaula Pro Section 100 22x30 L=1,2m vai ekvivalents</t>
  </si>
  <si>
    <t>Betona bruģa Prizma 6 vai ekvivalenta ieklāšana</t>
  </si>
  <si>
    <t>Mūra sienu apderes atjaunošana, notīrītas, sagatavotas, gruntētas, špaktelētas, durvju ailē izlīdzinātas pēc līmeņa, krāsotas - Tikkurila J310 vai ekvivalents</t>
  </si>
  <si>
    <t>Mūra sienu apderes atjaunošana, notīrītas, sagatavotas, gruntētas, špaktelētas, durvju ailē izlīdzinātas pēc līmeņa, krāsotas Tikkurila F496 vai ekvivalents</t>
  </si>
  <si>
    <t>Mūra sienu apderes atjaunošana, notīrītas, sagatavotas, gruntētas, špaktelētas, durvju ailē izlīdzinātas pēc līmeņa, krāsotas Tikkurila X381 vai ekvivalents</t>
  </si>
  <si>
    <t>Mūra sienu apderes atjaunošana, notīrītas, sagatavotas, gruntētas, špaktelētas, durvju ailē izlīdzinātas pēc līmeņa, krāsotas Tikkurila G313 vai ekvivalents</t>
  </si>
  <si>
    <t>Elektriskie drēbju žāvētāji Elektrolux TS 560 vai ekvivalents</t>
  </si>
  <si>
    <t>Invalīdu pacēlāja (modeli no STPM uz V-64 Vimec vai ekvivalents) montāža, nodrošinot pacēlāja celtspēju līdz 300kg un pilnībā automatizētu pacēlāja darbību (bez palīdzības no malas), ar visu nepieciešamo furnitūru un stiprinājumiem</t>
  </si>
  <si>
    <t>Šķembu fr.20-40mm, 150mm piebēršana, blietēšana</t>
  </si>
  <si>
    <r>
      <t>m</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</si>
</sst>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8" formatCode="0.0"/>
  </numFmts>
  <fonts count="26" x14ac:knownFonts="1">
    <font>
      <sz val="10"/>
      <name val="Arial"/>
      <charset val="204"/>
    </font>
    <font>
      <sz val="11"/>
      <color theme="1"/>
      <name val="Calibri"/>
      <family val="2"/>
      <charset val="186"/>
      <scheme val="minor"/>
    </font>
    <font>
      <sz val="10"/>
      <name val="Arial"/>
      <family val="2"/>
    </font>
    <font>
      <sz val="10"/>
      <name val="Arial"/>
      <family val="2"/>
      <charset val="186"/>
    </font>
    <font>
      <sz val="8"/>
      <name val="Arial"/>
      <family val="2"/>
      <charset val="186"/>
    </font>
    <font>
      <sz val="10"/>
      <color indexed="12"/>
      <name val="Calibri"/>
      <family val="2"/>
      <charset val="186"/>
    </font>
    <font>
      <sz val="10"/>
      <name val="Helv"/>
    </font>
    <font>
      <sz val="9"/>
      <color theme="9" tint="-0.499984740745262"/>
      <name val="Calibri"/>
      <family val="2"/>
      <scheme val="minor"/>
    </font>
    <font>
      <sz val="10"/>
      <name val="Arial"/>
      <family val="2"/>
      <charset val="204"/>
    </font>
    <font>
      <sz val="11"/>
      <color indexed="8"/>
      <name val="Calibri"/>
      <family val="2"/>
      <charset val="186"/>
    </font>
    <font>
      <sz val="10"/>
      <name val="Times New Roman"/>
      <family val="1"/>
    </font>
    <font>
      <b/>
      <sz val="10"/>
      <name val="Times New Roman"/>
      <family val="1"/>
    </font>
    <font>
      <b/>
      <u/>
      <sz val="10"/>
      <name val="Times New Roman"/>
      <family val="1"/>
    </font>
    <font>
      <b/>
      <sz val="12"/>
      <name val="Times New Roman"/>
      <family val="1"/>
    </font>
    <font>
      <vertAlign val="superscript"/>
      <sz val="10"/>
      <name val="Times New Roman"/>
      <family val="1"/>
    </font>
    <font>
      <sz val="8"/>
      <name val="Times New Roman"/>
      <family val="1"/>
    </font>
    <font>
      <sz val="9"/>
      <name val="Times New Roman"/>
      <family val="1"/>
    </font>
    <font>
      <b/>
      <sz val="9"/>
      <name val="Times New Roman"/>
      <family val="1"/>
    </font>
    <font>
      <b/>
      <sz val="10"/>
      <color theme="1"/>
      <name val="Times New Roman"/>
      <family val="1"/>
    </font>
    <font>
      <sz val="10"/>
      <color theme="1"/>
      <name val="Times New Roman"/>
      <family val="1"/>
    </font>
    <font>
      <vertAlign val="superscript"/>
      <sz val="10"/>
      <color indexed="8"/>
      <name val="Times New Roman"/>
      <family val="1"/>
    </font>
    <font>
      <sz val="10"/>
      <color indexed="8"/>
      <name val="Times New Roman"/>
      <family val="1"/>
    </font>
    <font>
      <vertAlign val="subscript"/>
      <sz val="10"/>
      <color indexed="8"/>
      <name val="Times New Roman"/>
      <family val="1"/>
    </font>
    <font>
      <b/>
      <u/>
      <sz val="10"/>
      <color theme="1"/>
      <name val="Times New Roman"/>
      <family val="1"/>
    </font>
    <font>
      <b/>
      <sz val="11"/>
      <name val="Times New Roman"/>
      <family val="1"/>
    </font>
    <font>
      <vertAlign val="superscript"/>
      <sz val="10"/>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9">
    <xf numFmtId="0" fontId="0" fillId="0" borderId="0"/>
    <xf numFmtId="0" fontId="7" fillId="0" borderId="1" applyBorder="0">
      <alignment vertical="top"/>
    </xf>
    <xf numFmtId="0" fontId="5" fillId="0" borderId="0" applyBorder="0">
      <alignment vertical="top"/>
    </xf>
    <xf numFmtId="164" fontId="2" fillId="0" borderId="0" applyFont="0" applyFill="0" applyBorder="0" applyAlignment="0" applyProtection="0"/>
    <xf numFmtId="0" fontId="3" fillId="0" borderId="0"/>
    <xf numFmtId="0" fontId="6" fillId="0" borderId="0"/>
    <xf numFmtId="0" fontId="8" fillId="0" borderId="0"/>
    <xf numFmtId="0" fontId="8" fillId="0" borderId="0"/>
    <xf numFmtId="0" fontId="2" fillId="0" borderId="0"/>
  </cellStyleXfs>
  <cellXfs count="128">
    <xf numFmtId="0" fontId="0" fillId="0" borderId="0" xfId="0"/>
    <xf numFmtId="49" fontId="10" fillId="0" borderId="1" xfId="0" applyNumberFormat="1" applyFont="1" applyFill="1" applyBorder="1" applyAlignment="1">
      <alignment horizontal="center" vertical="center"/>
    </xf>
    <xf numFmtId="2" fontId="11" fillId="0" borderId="1" xfId="0" applyNumberFormat="1" applyFont="1" applyFill="1" applyBorder="1"/>
    <xf numFmtId="0" fontId="10" fillId="0" borderId="1" xfId="5" applyFont="1" applyFill="1" applyBorder="1" applyAlignment="1">
      <alignment horizontal="center" vertical="center" wrapText="1"/>
    </xf>
    <xf numFmtId="0" fontId="10" fillId="0" borderId="1" xfId="5" applyFont="1" applyFill="1" applyBorder="1" applyAlignment="1">
      <alignment horizontal="right" vertical="center" wrapText="1"/>
    </xf>
    <xf numFmtId="0" fontId="10" fillId="0" borderId="1" xfId="0" applyFont="1" applyFill="1" applyBorder="1" applyAlignment="1"/>
    <xf numFmtId="0" fontId="10" fillId="0" borderId="0" xfId="0" applyFont="1" applyFill="1" applyBorder="1" applyAlignment="1"/>
    <xf numFmtId="2" fontId="10" fillId="0" borderId="1" xfId="0" applyNumberFormat="1" applyFont="1" applyFill="1" applyBorder="1" applyAlignment="1">
      <alignment horizontal="left" vertical="center" wrapText="1"/>
    </xf>
    <xf numFmtId="0" fontId="10" fillId="0" borderId="0" xfId="0" applyFont="1" applyFill="1"/>
    <xf numFmtId="0" fontId="10" fillId="0" borderId="0" xfId="0" applyFont="1" applyFill="1" applyAlignment="1"/>
    <xf numFmtId="0" fontId="10" fillId="0" borderId="0" xfId="0" applyFont="1" applyFill="1" applyAlignment="1">
      <alignment vertical="top"/>
    </xf>
    <xf numFmtId="0" fontId="10" fillId="0" borderId="0" xfId="0" applyFont="1" applyFill="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left"/>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3" fillId="0" borderId="3" xfId="0" applyFont="1" applyFill="1" applyBorder="1" applyAlignment="1">
      <alignment horizontal="center"/>
    </xf>
    <xf numFmtId="0" fontId="10" fillId="0" borderId="3" xfId="0" applyFont="1" applyFill="1" applyBorder="1" applyAlignment="1">
      <alignment horizontal="center"/>
    </xf>
    <xf numFmtId="0" fontId="13" fillId="0" borderId="1" xfId="0" applyFont="1" applyFill="1" applyBorder="1" applyAlignment="1">
      <alignment horizontal="center"/>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2" fontId="10" fillId="0" borderId="0" xfId="0" applyNumberFormat="1" applyFont="1" applyFill="1"/>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xf>
    <xf numFmtId="2" fontId="10" fillId="0" borderId="1" xfId="0" applyNumberFormat="1" applyFont="1" applyFill="1" applyBorder="1" applyAlignment="1">
      <alignment horizontal="center"/>
    </xf>
    <xf numFmtId="0" fontId="10" fillId="0" borderId="1" xfId="0" applyFont="1" applyFill="1" applyBorder="1" applyAlignment="1">
      <alignment horizontal="left"/>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textRotation="90" wrapText="1"/>
    </xf>
    <xf numFmtId="2" fontId="10" fillId="0" borderId="1" xfId="0" applyNumberFormat="1" applyFont="1" applyFill="1" applyBorder="1" applyAlignment="1">
      <alignment horizontal="center" vertical="center" textRotation="90"/>
    </xf>
    <xf numFmtId="0" fontId="10" fillId="0" borderId="1" xfId="0" applyFont="1" applyFill="1" applyBorder="1" applyAlignment="1">
      <alignment horizontal="center" vertical="top" wrapText="1"/>
    </xf>
    <xf numFmtId="2" fontId="10" fillId="0" borderId="1" xfId="0" applyNumberFormat="1" applyFont="1" applyFill="1" applyBorder="1" applyAlignment="1">
      <alignment horizontal="center" vertical="top"/>
    </xf>
    <xf numFmtId="0" fontId="10" fillId="0" borderId="0" xfId="0" applyFont="1" applyFill="1" applyBorder="1"/>
    <xf numFmtId="16" fontId="10" fillId="0" borderId="1" xfId="0" quotePrefix="1" applyNumberFormat="1" applyFont="1" applyFill="1" applyBorder="1" applyAlignment="1">
      <alignment horizontal="center" vertical="center"/>
    </xf>
    <xf numFmtId="16"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14" fontId="10" fillId="0" borderId="1" xfId="0" quotePrefix="1" applyNumberFormat="1" applyFont="1" applyFill="1" applyBorder="1" applyAlignment="1">
      <alignment horizontal="center" vertical="center"/>
    </xf>
    <xf numFmtId="0" fontId="10" fillId="0" borderId="1" xfId="0" quotePrefix="1" applyFont="1" applyFill="1" applyBorder="1" applyAlignment="1">
      <alignment horizontal="center" vertical="center"/>
    </xf>
    <xf numFmtId="2" fontId="10" fillId="0" borderId="4" xfId="0" applyNumberFormat="1" applyFont="1" applyFill="1" applyBorder="1" applyAlignment="1">
      <alignment horizontal="center" vertical="center"/>
    </xf>
    <xf numFmtId="0" fontId="13" fillId="0" borderId="5" xfId="0" applyFont="1" applyFill="1" applyBorder="1" applyAlignment="1">
      <alignment horizontal="center"/>
    </xf>
    <xf numFmtId="2" fontId="11" fillId="0" borderId="5" xfId="0" applyNumberFormat="1"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6" applyFont="1" applyFill="1" applyBorder="1" applyAlignment="1">
      <alignment horizontal="center" vertical="center" wrapText="1"/>
    </xf>
    <xf numFmtId="2" fontId="10" fillId="0" borderId="1" xfId="6" applyNumberFormat="1" applyFont="1" applyFill="1" applyBorder="1" applyAlignment="1">
      <alignment horizontal="center" vertical="center" wrapText="1"/>
    </xf>
    <xf numFmtId="2" fontId="11" fillId="0" borderId="1" xfId="0" applyNumberFormat="1" applyFont="1" applyFill="1" applyBorder="1" applyAlignment="1">
      <alignment horizontal="left" vertical="center" wrapText="1"/>
    </xf>
    <xf numFmtId="0" fontId="11" fillId="0" borderId="1" xfId="0" applyFont="1" applyFill="1" applyBorder="1" applyAlignment="1">
      <alignment horizontal="left"/>
    </xf>
    <xf numFmtId="0" fontId="10" fillId="0" borderId="1" xfId="0" applyFont="1" applyFill="1" applyBorder="1" applyAlignment="1">
      <alignment horizontal="left" wrapText="1"/>
    </xf>
    <xf numFmtId="0" fontId="10" fillId="0" borderId="1" xfId="0" applyFont="1" applyFill="1" applyBorder="1"/>
    <xf numFmtId="0" fontId="10" fillId="0" borderId="1" xfId="0" applyNumberFormat="1" applyFont="1" applyFill="1" applyBorder="1" applyAlignment="1">
      <alignment horizontal="left" vertical="center" wrapText="1"/>
    </xf>
    <xf numFmtId="0" fontId="10" fillId="0" borderId="1" xfId="1" applyNumberFormat="1" applyFont="1" applyFill="1" applyBorder="1" applyAlignment="1">
      <alignment horizontal="center" vertical="center"/>
    </xf>
    <xf numFmtId="2" fontId="10" fillId="0" borderId="1" xfId="2" applyNumberFormat="1" applyFont="1" applyFill="1" applyBorder="1" applyAlignment="1">
      <alignment horizontal="center" vertical="center"/>
    </xf>
    <xf numFmtId="0" fontId="10" fillId="0" borderId="1" xfId="1" applyNumberFormat="1" applyFont="1" applyFill="1" applyBorder="1" applyAlignment="1">
      <alignment horizontal="center" vertical="justify"/>
    </xf>
    <xf numFmtId="49"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0" fillId="0" borderId="1" xfId="7" applyFont="1" applyFill="1" applyBorder="1" applyAlignment="1">
      <alignment vertical="center" wrapText="1"/>
    </xf>
    <xf numFmtId="0" fontId="10" fillId="0" borderId="1" xfId="7" applyFont="1" applyFill="1" applyBorder="1" applyAlignment="1">
      <alignment horizontal="center" vertical="center" wrapText="1"/>
    </xf>
    <xf numFmtId="2" fontId="10" fillId="0" borderId="1" xfId="7"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8" applyFont="1" applyFill="1" applyBorder="1" applyAlignment="1">
      <alignment horizontal="center" vertical="center" wrapText="1"/>
    </xf>
    <xf numFmtId="0" fontId="10" fillId="0" borderId="1" xfId="8" applyFont="1" applyFill="1" applyBorder="1" applyAlignment="1">
      <alignment horizontal="center" vertical="center"/>
    </xf>
    <xf numFmtId="2" fontId="10" fillId="0" borderId="1" xfId="8" applyNumberFormat="1" applyFont="1" applyFill="1" applyBorder="1" applyAlignment="1">
      <alignment horizontal="center" vertical="center" wrapText="1"/>
    </xf>
    <xf numFmtId="0" fontId="11"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0" fillId="0" borderId="1" xfId="4" applyFont="1" applyFill="1" applyBorder="1" applyAlignment="1">
      <alignment horizontal="left" vertical="center" wrapText="1"/>
    </xf>
    <xf numFmtId="2" fontId="10" fillId="0" borderId="3" xfId="0" applyNumberFormat="1" applyFont="1" applyFill="1" applyBorder="1" applyAlignment="1">
      <alignment horizontal="center"/>
    </xf>
    <xf numFmtId="0" fontId="11" fillId="0" borderId="1" xfId="0" applyFont="1" applyFill="1" applyBorder="1" applyAlignment="1">
      <alignment horizontal="center" vertical="top" wrapText="1"/>
    </xf>
    <xf numFmtId="2" fontId="10" fillId="0" borderId="1" xfId="0" applyNumberFormat="1" applyFont="1" applyFill="1" applyBorder="1" applyAlignment="1">
      <alignment horizontal="right" vertical="center"/>
    </xf>
    <xf numFmtId="0" fontId="11" fillId="0" borderId="1" xfId="0" applyFont="1" applyFill="1" applyBorder="1" applyAlignment="1">
      <alignment horizontal="center" vertical="center"/>
    </xf>
    <xf numFmtId="2" fontId="10" fillId="0" borderId="1" xfId="0" applyNumberFormat="1" applyFont="1" applyFill="1" applyBorder="1" applyAlignment="1">
      <alignment horizontal="center" vertical="top"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textRotation="90" wrapText="1"/>
    </xf>
    <xf numFmtId="0" fontId="11" fillId="0" borderId="1" xfId="0" applyFont="1" applyFill="1" applyBorder="1" applyAlignment="1">
      <alignment wrapText="1"/>
    </xf>
    <xf numFmtId="0" fontId="10" fillId="0" borderId="1" xfId="0" applyFont="1" applyFill="1" applyBorder="1" applyAlignment="1">
      <alignment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textRotation="90"/>
    </xf>
    <xf numFmtId="0" fontId="10" fillId="0" borderId="0" xfId="0" applyFont="1" applyFill="1" applyAlignment="1">
      <alignment horizontal="center" vertical="center"/>
    </xf>
    <xf numFmtId="2"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left"/>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textRotation="90" wrapText="1"/>
    </xf>
    <xf numFmtId="0" fontId="18" fillId="0" borderId="1" xfId="0" applyFont="1" applyFill="1" applyBorder="1" applyAlignment="1">
      <alignment horizontal="left" vertical="top" wrapText="1"/>
    </xf>
    <xf numFmtId="0" fontId="19" fillId="0" borderId="1" xfId="0" applyFont="1" applyFill="1" applyBorder="1" applyAlignment="1">
      <alignment vertical="top" wrapText="1"/>
    </xf>
    <xf numFmtId="0" fontId="19" fillId="0" borderId="1" xfId="8" applyFont="1" applyFill="1" applyBorder="1" applyAlignment="1">
      <alignment horizontal="left" vertical="center" wrapText="1"/>
    </xf>
    <xf numFmtId="0" fontId="19" fillId="0" borderId="1" xfId="8" applyFont="1" applyFill="1" applyBorder="1" applyAlignment="1">
      <alignment horizontal="center" vertical="center" wrapText="1"/>
    </xf>
    <xf numFmtId="0" fontId="18" fillId="0" borderId="1" xfId="0" applyFont="1" applyFill="1" applyBorder="1" applyAlignment="1">
      <alignment vertical="center" wrapText="1"/>
    </xf>
    <xf numFmtId="2" fontId="19" fillId="0" borderId="1" xfId="3" applyNumberFormat="1" applyFont="1" applyFill="1" applyBorder="1" applyAlignment="1">
      <alignment horizontal="center" vertical="center"/>
    </xf>
    <xf numFmtId="0" fontId="19"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1" fillId="0" borderId="1" xfId="0" applyFont="1" applyFill="1" applyBorder="1" applyAlignment="1">
      <alignment horizontal="left" vertical="center" wrapText="1" indent="1"/>
    </xf>
    <xf numFmtId="2" fontId="19" fillId="0" borderId="1" xfId="0" applyNumberFormat="1" applyFont="1" applyFill="1" applyBorder="1" applyAlignment="1">
      <alignment vertical="center"/>
    </xf>
    <xf numFmtId="2" fontId="19" fillId="0" borderId="1" xfId="0" applyNumberFormat="1" applyFont="1" applyFill="1" applyBorder="1"/>
    <xf numFmtId="2" fontId="19" fillId="0" borderId="1" xfId="0" applyNumberFormat="1" applyFont="1" applyFill="1" applyBorder="1" applyAlignment="1">
      <alignment horizontal="center"/>
    </xf>
    <xf numFmtId="2" fontId="10" fillId="0" borderId="1" xfId="0" applyNumberFormat="1" applyFont="1" applyFill="1" applyBorder="1" applyAlignment="1"/>
    <xf numFmtId="2" fontId="10" fillId="0" borderId="1" xfId="5" applyNumberFormat="1" applyFont="1" applyFill="1" applyBorder="1" applyAlignment="1">
      <alignment horizontal="center" vertical="center" wrapText="1"/>
    </xf>
    <xf numFmtId="2" fontId="18" fillId="0" borderId="1" xfId="0" applyNumberFormat="1" applyFont="1" applyFill="1" applyBorder="1" applyAlignment="1">
      <alignment horizontal="right" vertical="center"/>
    </xf>
    <xf numFmtId="2" fontId="19" fillId="0" borderId="1" xfId="0" applyNumberFormat="1" applyFont="1" applyFill="1" applyBorder="1" applyAlignment="1">
      <alignment horizontal="center" vertical="center" textRotation="90"/>
    </xf>
    <xf numFmtId="2" fontId="19" fillId="0" borderId="1" xfId="0" applyNumberFormat="1" applyFont="1" applyFill="1" applyBorder="1" applyAlignment="1">
      <alignment horizontal="center" vertical="top"/>
    </xf>
    <xf numFmtId="0" fontId="10" fillId="0" borderId="0" xfId="0" applyFont="1" applyFill="1" applyAlignment="1">
      <alignment horizontal="center"/>
    </xf>
    <xf numFmtId="0" fontId="18" fillId="0" borderId="1" xfId="0" applyFont="1" applyFill="1" applyBorder="1" applyAlignment="1">
      <alignment vertical="center"/>
    </xf>
    <xf numFmtId="0" fontId="18" fillId="0" borderId="1" xfId="0" applyFont="1" applyFill="1" applyBorder="1"/>
    <xf numFmtId="0" fontId="19" fillId="0" borderId="1" xfId="0" applyFont="1" applyFill="1" applyBorder="1"/>
    <xf numFmtId="0" fontId="19" fillId="0" borderId="1" xfId="8" applyFont="1" applyFill="1" applyBorder="1" applyAlignment="1">
      <alignment vertical="center" wrapText="1"/>
    </xf>
    <xf numFmtId="0" fontId="11" fillId="0" borderId="1" xfId="4" applyFont="1" applyFill="1" applyBorder="1" applyAlignment="1">
      <alignment horizontal="center" vertical="center" wrapText="1"/>
    </xf>
    <xf numFmtId="0" fontId="12" fillId="0" borderId="2" xfId="0" applyFont="1" applyFill="1" applyBorder="1" applyAlignment="1">
      <alignment vertical="top" wrapText="1"/>
    </xf>
    <xf numFmtId="0" fontId="23"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8" fillId="0" borderId="1" xfId="4" applyFont="1" applyFill="1" applyBorder="1" applyAlignment="1">
      <alignment horizontal="center" vertical="center" wrapText="1"/>
    </xf>
    <xf numFmtId="0" fontId="19" fillId="0" borderId="1" xfId="4" applyFont="1" applyFill="1" applyBorder="1" applyAlignment="1">
      <alignment horizontal="left" vertical="center" wrapText="1"/>
    </xf>
    <xf numFmtId="0" fontId="24"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12" fillId="0" borderId="0" xfId="0" applyFont="1" applyFill="1" applyAlignment="1">
      <alignment horizontal="center"/>
    </xf>
    <xf numFmtId="0" fontId="10" fillId="0" borderId="0" xfId="0" applyFont="1" applyFill="1" applyAlignment="1">
      <alignment horizontal="center"/>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8" fontId="3" fillId="2" borderId="1" xfId="0" applyNumberFormat="1" applyFont="1" applyFill="1" applyBorder="1" applyAlignment="1">
      <alignment horizontal="center" vertical="center"/>
    </xf>
  </cellXfs>
  <cellStyles count="9">
    <cellStyle name="Comma" xfId="3" builtinId="3"/>
    <cellStyle name="dataval1 2" xfId="1"/>
    <cellStyle name="formulas" xfId="2"/>
    <cellStyle name="Normal" xfId="0" builtinId="0"/>
    <cellStyle name="Normal 3" xfId="8"/>
    <cellStyle name="Normal_APK" xfId="7"/>
    <cellStyle name="Normal_Sheet1" xfId="4"/>
    <cellStyle name="Normal_V" xfId="6"/>
    <cellStyle name="Style 1" xfId="5"/>
  </cellStyles>
  <dxfs count="6">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40</xdr:row>
      <xdr:rowOff>0</xdr:rowOff>
    </xdr:from>
    <xdr:to>
      <xdr:col>2</xdr:col>
      <xdr:colOff>28575</xdr:colOff>
      <xdr:row>41</xdr:row>
      <xdr:rowOff>48361</xdr:rowOff>
    </xdr:to>
    <xdr:sp macro="" textlink="">
      <xdr:nvSpPr>
        <xdr:cNvPr id="2"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5"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2"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3"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4"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5"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6"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7"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8"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9"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20"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21"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2"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3"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4"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5"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6"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7"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8"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9"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0"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1"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2"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3"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4"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5"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36"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37"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38"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39"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40"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41"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42"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43"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4"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5"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6"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7"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8"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9"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0"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1"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2"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3"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4"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5"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6"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7"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58"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59"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0"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1"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2"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3"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4"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5"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6"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7"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8"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9"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70"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71"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2"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3"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4"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5"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6"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7"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78"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79"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0"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1"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2"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3"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4"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5"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86"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87"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88"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89"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90"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91"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2"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3"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4"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5"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6"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7"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8"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9"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0"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1"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2"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3"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4"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5"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6"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7"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8"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9"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0"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1"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2"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3"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56</xdr:row>
      <xdr:rowOff>0</xdr:rowOff>
    </xdr:from>
    <xdr:ext cx="28575" cy="206581"/>
    <xdr:sp macro="" textlink="">
      <xdr:nvSpPr>
        <xdr:cNvPr id="114"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5"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6"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7"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8"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9"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0"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1"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2"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3"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4"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5"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6"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7"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28"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29"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30"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31"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32"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33"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4"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5"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6"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7"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8"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9"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40"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41"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2"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3"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4"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5"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6"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7"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48"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49"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0"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1"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2"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3"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4"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5"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56"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57"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58"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59"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60"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61"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2"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3"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4"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5"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6"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7"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8"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9"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0"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1"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2"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3"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4"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5"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76"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77"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78"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79"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80"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81"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82"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83"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4"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5"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6"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7"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8"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9"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0"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1"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2"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3"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4"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5"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6"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7"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98"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99"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00"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01"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02"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03"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4"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5"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6"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7"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8"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9"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10"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11"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2"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3"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4"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5"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6"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7"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18"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19"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0"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1"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2"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3"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4"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5"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26"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27"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28"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29"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30"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31"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2"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3"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4"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5"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6"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7"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8"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9"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0"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1"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2"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3"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4"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5"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46"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47"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48"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49"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50"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51"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52"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53"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4"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5"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6"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7"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8"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9"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0"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1"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2"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3"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4"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5"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6"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7"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68"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69"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70"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71"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72"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73"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4"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5"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6"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7"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8"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9"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80"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81"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2"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3"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4"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5"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6"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7"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88"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89"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0"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1"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2"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3"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4"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5"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96"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97"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98"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99"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00"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01"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2"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3"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4"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5"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6"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7"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8"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9"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0"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1"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2"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3"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4"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5"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16"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17"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18"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19"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20"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21"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22"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23"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4"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5"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6"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7"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8"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9"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0"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1"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2"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3"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4"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5"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6"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7"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38"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39"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40"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41"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42"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43"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4"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5"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6"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7"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8"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9"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50"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51"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2"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3"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4"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5"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6"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7"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58"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59"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0"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1"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2"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3"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4"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5"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66"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67"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68"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69"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70"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71"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2"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3"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4"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5"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6"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7"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8"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9"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0"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1"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2"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3"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4"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5"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86"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87"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88"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89"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90"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91"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92"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93"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4"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5"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6"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7"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8"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9"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0"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1"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2"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3"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4"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5"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6"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7"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08"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09"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10"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11"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12"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13"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4"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5"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6"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7"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8"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9"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20"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21"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2"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3"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4"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5"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6"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7"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28"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29"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0"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1"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2"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3"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4"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5"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36"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37"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38"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39"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40"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41"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2"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3"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4"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5"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6"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7"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8"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9"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0"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1"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2"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3"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4"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5"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56"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57"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58"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59"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60"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61"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62"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63"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4"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5"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6"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7"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8"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9"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0"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1"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2"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3"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4"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5"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6"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7"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78"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79"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80"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81"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82"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83"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4"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5"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6"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7"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8"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9"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90"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91"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2"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3"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4"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5"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6"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7"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98"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99"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0"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1"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2"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3"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4"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5"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06"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07"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08"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09"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10"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11"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2"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3"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4"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5"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6"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7"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8"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9"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0"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1"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2"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3"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4"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5"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26"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27"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28"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29"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30"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31"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32"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33"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4"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5"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6"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7"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8"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9"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0"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1"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2"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3"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4"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5"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6"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7"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48"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49"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50"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51"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52"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53"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4"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5"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6"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7"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8"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9"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60"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61"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2"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3"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4"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5"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6"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7"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68"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69"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0"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1"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2"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3"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4"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5"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76"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77"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78"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79"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80"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81"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2"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3"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4"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5"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6"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7"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8"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9"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0"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1"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2"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3"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4"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5"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96"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97"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98"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99"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00"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01"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02"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03"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4"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5"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6"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7"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8"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9"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0"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1"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2"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3"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4"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5"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6"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7"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18"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19"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20"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21"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22"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23"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4"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5"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6"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7"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8"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9"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30"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31"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2"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3"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4"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5"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6"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7"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38"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39"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0"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1"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2"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3"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4"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5"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46"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47"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48"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49"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50"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51"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2"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3"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4"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5"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6"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7"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8"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9"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0"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1"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2"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3"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4"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5"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66"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67"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68"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69"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70"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71"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72"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73"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4"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5"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6"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7"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8"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9"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0"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1"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2"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3"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4"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5"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6"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7"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88"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89"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90"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91"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92"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93"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4"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5"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6"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7"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8"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9"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00"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01"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2"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3"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4"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5"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6"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7"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08"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09"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0"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1"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2"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3"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4"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5"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16"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17"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18"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19"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20"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21"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2"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3"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4"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5"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6"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7"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8"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9"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0"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1"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2"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3"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4"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5"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36"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37"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38"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39"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40"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41"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42"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43"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4"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5"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6"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7"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8"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9"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0"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1"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2"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3"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4"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5"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6"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7"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58"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59"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60"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61"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62"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63"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4"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5"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6"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7"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8"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9"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70"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71"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2"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3"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4"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5"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6"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7"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78"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79"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0"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1"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2"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3"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4"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5"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86"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87"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88"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89"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90"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91"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2"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3"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4"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5"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6"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7"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8"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9"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0"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1"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2"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3"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4"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5"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06"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07"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08"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09"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10"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11"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12"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13"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4"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5"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6"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7"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8"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9"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0"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1"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2"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3"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4"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5"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6"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7"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28"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29"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30"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31"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32"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33"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4"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5"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6"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7"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8"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9"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40"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41"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2"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3"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4"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5"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6"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7"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48"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49"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0"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1"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2"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3"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4"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5"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56"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57"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58"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59"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60"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61"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2"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3"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4"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5"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6"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7"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8"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9"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0"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1"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2"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3"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4"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5"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76"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77"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78"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79"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80"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81"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82"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83"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4"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5"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6"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7"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8"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9"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0"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1"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2"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3"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4"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5"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6"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7"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898"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899"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00"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01"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02"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03"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4"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5"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6"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7"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8"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9"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10"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11"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2"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3"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4"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5"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6"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7"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18"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19"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0"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1"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2"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3"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4"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5"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26"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27"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28"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29"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30"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31"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2"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3"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4"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5"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6"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7"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8"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9"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0"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1"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2"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3"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4"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5"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46"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47"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48"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49"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50"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51"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52"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53"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4"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5"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6"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7"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8"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9"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0"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1"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2"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3"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4"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5"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6"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7"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68"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69"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70"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71"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72"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73"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4"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5"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6"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7"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8"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9"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80"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81"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2"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3"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4"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5"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6"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7"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88"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89"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0"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1"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2"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3"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4"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5"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96"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97"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98"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99"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1000"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1001"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2"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3"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4"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5"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6"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7"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8"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9"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0"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1"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2"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3"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4"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5"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16"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17"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18"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19"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20"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21"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22"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23"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4"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5"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6"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7"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8"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9"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0"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1"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2"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3"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4"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5"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6"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7"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38"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39"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40"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41"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42"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43"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4"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5"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6"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7"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8"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9"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50"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51"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2"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3"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4"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5"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6"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7"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58"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59"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0"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1"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2"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3"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4"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5"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66"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67"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68"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69"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70"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71"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2"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3"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4"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5"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6"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7"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8"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9"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0"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1"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2"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3"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4"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5"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86"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87"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88"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89"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90"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91"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92"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93"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4"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5"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6"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7"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8"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9"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0"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1"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2"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3"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4"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5"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6"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7"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08"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09"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10"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11"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12"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13"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4"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5"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6"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7"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8"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9"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20"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21"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2"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3"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4"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5"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6"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7"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28"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29"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0"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1"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2"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3"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4"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5"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36"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37"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38"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39"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40"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41"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2"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3"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4"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5"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6"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7"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8"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9"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0"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1"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2"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3"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4"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5"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56"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57"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58"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59"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60"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61"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62"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63"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4"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5"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6"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7"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8"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9"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0"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1"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2"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3"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4"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5"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6"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7"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78"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79"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80"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81"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82"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83"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4"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5"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6"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7"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8"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9"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90"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91"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2"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3"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4"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5"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6"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7"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98"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99"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0"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1"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2"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3"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4"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5"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06"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07"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08"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09"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10"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11"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2"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3"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4"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5"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6"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7"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8"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9"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0"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1"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2"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3"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4"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5"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26"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27"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28"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29"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30"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31"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32"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33"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4"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5"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6"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7"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8"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9"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0"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1"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2"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3"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4"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5"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6"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7"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48"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49"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50"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51"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52"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53"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4"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5"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6"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7"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8"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9"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60"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61"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2"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3"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4"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5"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6"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7"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68"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69"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0"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1"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2"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3"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4"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5"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76"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77"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78"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79"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80"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81"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2"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3"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4"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5"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6"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7"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8"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9"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0"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1"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2"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3"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4"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5"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96"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97"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98"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99"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00"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01"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02"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03"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4"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5"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6"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7"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8"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9"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0"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1"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2"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3"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4"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5"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6"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7"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18"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19"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20"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21"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22"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23"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4"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5"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6"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7"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8"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9"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30"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31"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2"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3"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4"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5"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6"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7"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38"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39"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0"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1"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2"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3"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4"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5"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46"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47"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48"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49"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50"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51"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2"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3"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4"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5"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6"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7"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8"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9"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0"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1"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2"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3"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4"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5"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66"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67"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68"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69"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70"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71"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72"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73"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4"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5"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6"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7"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8"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9"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0"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1"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2"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3"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4"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5"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6"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7"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88"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89"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90"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91"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92"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93"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4"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5"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6"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7"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8"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9"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00"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01"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2"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3"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4"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5"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6"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7"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08"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09"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0"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1"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2"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3"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4"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5"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16"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17"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18"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19"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20"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21"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2"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3"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4"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5"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6"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7"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8"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9"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0"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1"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2"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3"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4"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5"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36"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37"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38"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39"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40"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41"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42"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43"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4"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5"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6"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7"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8"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9"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0"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1"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2"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3"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4"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5"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6"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7"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58"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59"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60"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61"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62"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63"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4"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5"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6"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7"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8"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9"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70"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71"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2"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3"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4"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5"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6"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7"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78"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79"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0"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1"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2"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3"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4"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5"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86"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87"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88"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89"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90"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91"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2"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3"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4"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5"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6"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7"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8"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9"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0"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1"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2"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3"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4"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5"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06"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07"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08"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09"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10"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11"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12"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13"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4"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5"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6"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7"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8"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9"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0"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1"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2"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3"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4"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5"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6"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7"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28"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29"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30"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31"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32"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33"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4"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5"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6"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7"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8"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9"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40"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41"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2"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3"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4"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5"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6"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7"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48"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49"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0"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1"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2"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3"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4"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5"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56"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57"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58"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59"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60"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61"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2"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3"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4"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5"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6"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7"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8"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9"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0"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1"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2"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3"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4"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5"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76"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77"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78"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79"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80"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81"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82"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83"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4"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5"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6"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7"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8"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9"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0"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1"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2"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3"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4"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5"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6"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7"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98"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99"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00"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01"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02"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03"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4"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5"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6"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7"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8"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9"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10"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11"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2"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3"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4"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5"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6"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7"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18"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19"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0"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1"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2"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3"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4"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5"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26"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27"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28"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29"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30"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31"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2"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3"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4"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5"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6"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7"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8"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9"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0"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1"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2"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3"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4"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5"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46"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47"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48"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49"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50"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51"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52"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53"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4"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5"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6"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7"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8"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9"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0"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1"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2"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3"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4"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5"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6"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7"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68"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69"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70"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71"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72"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73"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4"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5"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6"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7"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8"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9"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80"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81"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2"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3"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4"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5"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6"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7"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88"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89"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0"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1"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2"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3"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4"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5"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96"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97"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98"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99"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00"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01"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2"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3"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4"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5"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6"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7"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8"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9"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0"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1"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2"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3"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4"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5"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16"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17"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18"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19"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20"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21"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22"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23"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4"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5"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6"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7"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8"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9"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0"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1"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2"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3"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4"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5"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6"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7"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38"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39"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40"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41"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42"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43"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4"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5"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6"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7"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8"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9"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50"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51"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2"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3"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4"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5"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6"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7"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58"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59"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0"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1"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2"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3"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4"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5"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66"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67"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68"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69"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70"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71"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2"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3"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4"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5"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6"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7"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8"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9"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0"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1"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2"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3"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4"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5"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86"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87"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88"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89"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90"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91"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92"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93"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4"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5"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6"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7"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8"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9"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0"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1"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2"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3"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4"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5"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6"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7"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08"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09"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10"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11"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12"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13"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4"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5"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6"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7"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8"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9"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20"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21"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2"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3"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4"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5"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6"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7"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28"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29"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0"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1"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2"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3"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4"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5"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36"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37"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38"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39"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40"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41"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2"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3"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4"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5"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6"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7"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8"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9"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0"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1"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2"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3"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4"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5"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56"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57"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58"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59"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60"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61"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62"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63"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4"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5"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6"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7"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8"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9"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0"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1"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2"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3"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4"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5"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6"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7"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78"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79"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80"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81"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82"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83"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4"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5"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6"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7"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8"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9"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90"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91"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2"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3"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4"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5"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6"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7"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98"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99"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0"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1"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2"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3"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4"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5"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06"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07"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08"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09"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10"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11"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2"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3"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4"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5"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6"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7"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8"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9"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0"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1"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2"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3"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4"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5"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26"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27"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28"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29"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30"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31"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32"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33"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4"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5"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6"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7"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8"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9"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0"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1"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2"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3"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4"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5"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6"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7"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48"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49"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50"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51"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52"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53"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4"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5"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6"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7"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8"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9"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60"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61"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2"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3"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4"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5"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6"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7"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68"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69"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0"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1"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2"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3"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4"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5"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76"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77"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78"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79"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80"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81"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2"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3"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4"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5"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6"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7"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8"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9"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0"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1"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2"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3"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4"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5"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96"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97"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98"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99"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00"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01"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02"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03"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4"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5"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6"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7"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8"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9"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0"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1"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2"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3"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4"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5"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6"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7"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18"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19"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20"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21"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22"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23"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4"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5"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6"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7"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8"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9"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30"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31"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2"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3"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4"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5"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6"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7"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38"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39"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0"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1"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2"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3"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4"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5"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46"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47"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48"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49"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50"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51"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2"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3"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4"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5"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6"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7"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8"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9"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0"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1"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2"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3"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4"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5"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66"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67"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68"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69"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70"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71"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72"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73"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4"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5"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6"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7"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8"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9"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0"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1"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2"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3"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4"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5"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6"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7"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88"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89"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90"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91"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92"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93"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4"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5"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6"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7"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8"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9"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00"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01"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2"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3"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4"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5"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6"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7"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08"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09"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0"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1"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2"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3"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4"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5"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16"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17"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18"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19"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20"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21"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2"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3"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4"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5"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6"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7"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8"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9"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0"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1"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2"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3"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4"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5"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36"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37"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38"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39"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40"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41"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42"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43"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4"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5"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6"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7"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8"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9"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0"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1"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2"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3"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4"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5"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6"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7"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58"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59"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60"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61"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62"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63"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4"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5"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6"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7"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8"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9"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70"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71"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2"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3"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4"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5"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6"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7"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78"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79"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0"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1"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2"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3"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4"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5"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86"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87"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88"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89"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90"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91"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2"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3"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4"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5"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6"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7"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8"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9"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0"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1"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2"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3"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4"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5"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06"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07"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08"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09"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10"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11"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12"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13"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4"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5"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6"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7"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8"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9"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0"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1"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2"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3"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4"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5"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6"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7"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28"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29"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30"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31"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32"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33"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4"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5"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6"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7"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8"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9"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40"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41"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2"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3"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4"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5"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6"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7"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48"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49"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0"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1"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2"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3"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4"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5"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56"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57"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58"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59"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60"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61"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2"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3"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4"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5"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6"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7"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8"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9"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0"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1"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2"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3"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4"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5"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76"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77"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78"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79"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80"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81"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82"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83"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4"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5"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6"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7"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8"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9"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0"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1"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2"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3"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4"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5"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6"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7"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98"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99"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00"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01"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02"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03"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4"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5"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6"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7"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8"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9"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10"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11"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2"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3"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4"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5"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6"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7"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18"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19"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0"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1"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2"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3"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4"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5"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26"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27"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28"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29"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30"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31"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2"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3"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4"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5"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6"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7"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8"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9"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0"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1"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2"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3"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4"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5"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46"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47"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48"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49"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50"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51"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52"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53"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4"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5"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6"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7"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8"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9"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0"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1"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2"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3"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4"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5"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6"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7"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68"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69"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70"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71"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72"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73"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4"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5"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6"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7"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8"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9"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80"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81"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2"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3"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4"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5"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6"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7"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88"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89"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0"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1"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2"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3"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4"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5"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96"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97"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98"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99"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00"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01"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2"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3"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4"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5"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6"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7"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8"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9"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0"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1"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2"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3"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4"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5"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16"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17"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18"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19"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20"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21"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22"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23"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4"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5"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6"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7"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8"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9"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0"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1"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2"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3"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4"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5"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6"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7"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38"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39"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40"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41"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42"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43"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4"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5"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6"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7"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8"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9"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50"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51"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2"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3"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4"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5"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6"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7"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58"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59"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0"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1"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2"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3"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4"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5"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66"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67"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68"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69"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70"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71"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2"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3"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4"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5"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6"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7"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8"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9"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0"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1"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2"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3"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4"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5"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86"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87"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88"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89"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90"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91"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92"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93"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4"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5"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6"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7"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8"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9"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0"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1"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2"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3"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4"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5"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6"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7"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08"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09"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10"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11"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12"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13"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4"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5"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6"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7"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8"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9"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20"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21"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2"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3"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4"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5"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6"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7"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28"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29"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0"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1"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2"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3"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4"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5"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36"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37"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38"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39"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40"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41"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2"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3"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4"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5"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6"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7"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8"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9"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0"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1"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2"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3"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4"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5"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56"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57"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58"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59"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60"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61"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62"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63"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4"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5"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6"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7"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8"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9"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0"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1"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2"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3"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4"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5"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6"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7"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78"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79"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80"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81"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82"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83"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4"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5"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6"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7"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8"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9"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90"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91"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2"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3"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4"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5"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6"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7"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98"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99"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0"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1"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2"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3"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4"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5"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06"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07"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08"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09"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10"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11"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2"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3"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4"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5"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6"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7"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8"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9"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0"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1"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2"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3"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4"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5"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26"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27"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28"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29"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30"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31"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32"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33"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4"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5"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6"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7"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8"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9"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0"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1"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2"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3"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4"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5"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6"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7"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48"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49"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50"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51"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52"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53"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4"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5"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6"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7"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8"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9"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60"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61"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2"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3"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4"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5"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6"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7"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68"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69"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0"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1"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2"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3"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4"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5"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76"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77"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78"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79"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80"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81"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2"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3"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4"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5"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6"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7"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8"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9"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0"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1"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2"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3"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4"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5"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696"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697"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698"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699"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00"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01"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02"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03"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4"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5"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6"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7"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8"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9"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0"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1"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2"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3"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4"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5"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6"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7"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18"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19"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20"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21"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22"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23"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4"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5"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6"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7"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8"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9"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30"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31"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2"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3"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4"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5"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6"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7"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38"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39"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0"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1"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2"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3"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4"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5"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46"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47"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48"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49"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50"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51"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2"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3"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4"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5"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6"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7"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8"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9"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0"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1"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2"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3"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4"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5"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66"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67"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68"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69"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70"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71"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72"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73"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4"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5"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6"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7"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8"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9"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0"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1"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2"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3"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4"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5"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6"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7"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88"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89"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90"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91"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92"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93"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4"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5"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6"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7"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8"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9"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800"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801"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2"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3"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4"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5"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6"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7"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08"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09"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0"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1"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2"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3"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4"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5"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16"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17"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18"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19"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20"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21"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2"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3"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4"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5"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6"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7"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8"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9"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0"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1"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2"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3"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4"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5"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36"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37"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38"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39"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40"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41"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42"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43"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4"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5"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6"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7"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8"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9"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0"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1"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2"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3"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4"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5"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6"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7"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58"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59"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60"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61"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62"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63"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4"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5"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6"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7"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8"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9"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70"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71"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2"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3"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4"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5"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6"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7"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78"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79"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0"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1"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2"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3"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4"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5"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86"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87"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88"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89"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90"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91"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2"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3"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4"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5"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6"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7"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8"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9"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0"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1"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2"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3"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4"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5"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06"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07"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08"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09"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10"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11"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12"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13"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4"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5"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6"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7"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8"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9"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0"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1"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2"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3"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4"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5"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6"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7"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28"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29"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30"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31"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32"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33"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4"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5"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6"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7"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8"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9"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40"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41"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2"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3"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4"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5"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6"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7"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48"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49"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0"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1"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2"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3"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4"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5"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56"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57"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58"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59"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60"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61"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2"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3"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4"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5"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6"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7"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8"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9"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0"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1"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2"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3"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4"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5"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76"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77"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78"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79"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80"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81"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82"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83"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4"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5"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6"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7"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8"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9"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0"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1"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2"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3"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4"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5"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6"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7"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98"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99"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00"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01"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02"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03"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4"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5"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6"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7"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8"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9"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10"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11"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2"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3"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4"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5"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6"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7"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18"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19"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0"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1"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2"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3"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4"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5"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26"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27"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28"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29"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30"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31"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2"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3"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4"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5"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6"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7"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8"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9"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0"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1"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2"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3"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4"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5"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46"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47"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48"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49"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50"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51"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52"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53"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4"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5"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6"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7"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8"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9"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0"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1"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2"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3"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4"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5"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6"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7"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68"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69"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70"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71"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72"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73"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4"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5"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6"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7"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8"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9"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80"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81"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2"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3"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4"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5"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6"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7"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88"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89"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0"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1"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2"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3"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4"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5"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96"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97"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98"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99"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00"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01"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2"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3"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4"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5"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6"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7"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8"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9"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0"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1"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2"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3"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4"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5"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16"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17"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18"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19"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20"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21"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22"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23"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4"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5"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6"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7"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8"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9"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0"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1"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2"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3"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4"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5"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6"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7"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8"/>
  <sheetViews>
    <sheetView showZeros="0" tabSelected="1" topLeftCell="A57" zoomScale="115" zoomScaleNormal="115" zoomScaleSheetLayoutView="85" workbookViewId="0">
      <selection activeCell="B122" sqref="B122"/>
    </sheetView>
  </sheetViews>
  <sheetFormatPr defaultColWidth="8.7109375" defaultRowHeight="12.75" x14ac:dyDescent="0.2"/>
  <cols>
    <col min="1" max="1" width="5.42578125" style="79" customWidth="1"/>
    <col min="2" max="2" width="81.140625" style="8" customWidth="1"/>
    <col min="3" max="3" width="6.5703125" style="110" customWidth="1"/>
    <col min="4" max="4" width="7.42578125" style="110" customWidth="1"/>
    <col min="5" max="16384" width="8.7109375" style="8"/>
  </cols>
  <sheetData>
    <row r="1" spans="1:13" x14ac:dyDescent="0.2">
      <c r="A1" s="123" t="s">
        <v>5</v>
      </c>
      <c r="B1" s="123"/>
      <c r="C1" s="123"/>
      <c r="D1" s="123"/>
    </row>
    <row r="2" spans="1:13" x14ac:dyDescent="0.2">
      <c r="A2" s="124"/>
      <c r="B2" s="124"/>
      <c r="C2" s="124"/>
      <c r="D2" s="124"/>
    </row>
    <row r="3" spans="1:13" x14ac:dyDescent="0.2">
      <c r="A3" s="110"/>
      <c r="B3" s="110"/>
    </row>
    <row r="4" spans="1:13" ht="23.25" customHeight="1" x14ac:dyDescent="0.2">
      <c r="A4" s="122" t="s">
        <v>815</v>
      </c>
      <c r="B4" s="122"/>
      <c r="C4" s="9"/>
      <c r="D4" s="9"/>
      <c r="E4" s="9"/>
      <c r="F4" s="9"/>
      <c r="G4" s="9"/>
      <c r="H4" s="9"/>
      <c r="I4" s="9"/>
      <c r="J4" s="9"/>
      <c r="K4" s="9"/>
      <c r="L4" s="9"/>
      <c r="M4" s="9"/>
    </row>
    <row r="5" spans="1:13" ht="25.5" customHeight="1" x14ac:dyDescent="0.2">
      <c r="A5" s="122" t="s">
        <v>814</v>
      </c>
      <c r="B5" s="122"/>
    </row>
    <row r="6" spans="1:13" x14ac:dyDescent="0.2">
      <c r="A6" s="10" t="s">
        <v>183</v>
      </c>
      <c r="B6" s="10"/>
      <c r="C6" s="10"/>
      <c r="D6" s="10"/>
      <c r="E6" s="10"/>
      <c r="F6" s="10"/>
      <c r="G6" s="10"/>
      <c r="H6" s="10"/>
      <c r="I6" s="10"/>
      <c r="J6" s="10"/>
      <c r="K6" s="10"/>
      <c r="L6" s="10"/>
      <c r="M6" s="10"/>
    </row>
    <row r="7" spans="1:13" x14ac:dyDescent="0.2">
      <c r="A7" s="10" t="s">
        <v>184</v>
      </c>
      <c r="B7" s="10"/>
      <c r="C7" s="10"/>
      <c r="D7" s="10"/>
      <c r="E7" s="10"/>
      <c r="F7" s="10"/>
      <c r="G7" s="10"/>
      <c r="H7" s="10"/>
      <c r="I7" s="10"/>
      <c r="J7" s="10"/>
      <c r="K7" s="10"/>
      <c r="L7" s="10"/>
      <c r="M7" s="10"/>
    </row>
    <row r="8" spans="1:13" x14ac:dyDescent="0.2">
      <c r="A8" s="11" t="s">
        <v>6</v>
      </c>
    </row>
    <row r="9" spans="1:13" x14ac:dyDescent="0.2">
      <c r="A9" s="12"/>
      <c r="B9" s="13"/>
    </row>
    <row r="10" spans="1:13" ht="12" customHeight="1" x14ac:dyDescent="0.2">
      <c r="A10" s="14" t="s">
        <v>1</v>
      </c>
      <c r="B10" s="14" t="s">
        <v>2</v>
      </c>
      <c r="C10" s="14" t="s">
        <v>632</v>
      </c>
      <c r="D10" s="14" t="s">
        <v>633</v>
      </c>
    </row>
    <row r="11" spans="1:13" ht="15" customHeight="1" x14ac:dyDescent="0.25">
      <c r="A11" s="15"/>
      <c r="B11" s="16" t="s">
        <v>185</v>
      </c>
      <c r="C11" s="17"/>
      <c r="D11" s="17"/>
    </row>
    <row r="12" spans="1:13" ht="15" customHeight="1" x14ac:dyDescent="0.25">
      <c r="A12" s="15"/>
      <c r="B12" s="18" t="s">
        <v>210</v>
      </c>
      <c r="C12" s="17"/>
      <c r="D12" s="17"/>
    </row>
    <row r="13" spans="1:13" ht="12" customHeight="1" x14ac:dyDescent="0.2">
      <c r="A13" s="14" t="s">
        <v>23</v>
      </c>
      <c r="B13" s="87" t="s">
        <v>186</v>
      </c>
      <c r="C13" s="91"/>
      <c r="D13" s="91"/>
    </row>
    <row r="14" spans="1:13" ht="12" customHeight="1" x14ac:dyDescent="0.2">
      <c r="A14" s="14" t="s">
        <v>29</v>
      </c>
      <c r="B14" s="81" t="s">
        <v>187</v>
      </c>
      <c r="C14" s="82" t="s">
        <v>9</v>
      </c>
      <c r="D14" s="80">
        <v>138.18</v>
      </c>
      <c r="G14" s="23"/>
    </row>
    <row r="15" spans="1:13" ht="12" customHeight="1" x14ac:dyDescent="0.2">
      <c r="A15" s="14" t="s">
        <v>24</v>
      </c>
      <c r="B15" s="111" t="s">
        <v>188</v>
      </c>
      <c r="C15" s="82"/>
      <c r="D15" s="80"/>
      <c r="G15" s="23"/>
    </row>
    <row r="16" spans="1:13" ht="12" customHeight="1" x14ac:dyDescent="0.2">
      <c r="A16" s="14" t="s">
        <v>32</v>
      </c>
      <c r="B16" s="81" t="s">
        <v>816</v>
      </c>
      <c r="C16" s="82" t="s">
        <v>864</v>
      </c>
      <c r="D16" s="83">
        <v>187.85</v>
      </c>
      <c r="G16" s="23"/>
    </row>
    <row r="17" spans="1:7" ht="12" customHeight="1" x14ac:dyDescent="0.2">
      <c r="A17" s="14" t="s">
        <v>33</v>
      </c>
      <c r="B17" s="81" t="s">
        <v>189</v>
      </c>
      <c r="C17" s="82" t="s">
        <v>864</v>
      </c>
      <c r="D17" s="83">
        <f>3*1.9*0.7</f>
        <v>3.99</v>
      </c>
      <c r="G17" s="23"/>
    </row>
    <row r="18" spans="1:7" ht="12" customHeight="1" x14ac:dyDescent="0.2">
      <c r="A18" s="14" t="s">
        <v>35</v>
      </c>
      <c r="B18" s="81" t="s">
        <v>190</v>
      </c>
      <c r="C18" s="82" t="s">
        <v>864</v>
      </c>
      <c r="D18" s="83">
        <f>1*1.5*4+0.75*1</f>
        <v>6.75</v>
      </c>
      <c r="G18" s="23"/>
    </row>
    <row r="19" spans="1:7" ht="12" customHeight="1" x14ac:dyDescent="0.2">
      <c r="A19" s="14" t="s">
        <v>50</v>
      </c>
      <c r="B19" s="81" t="s">
        <v>191</v>
      </c>
      <c r="C19" s="82" t="s">
        <v>95</v>
      </c>
      <c r="D19" s="83">
        <v>6</v>
      </c>
      <c r="G19" s="23"/>
    </row>
    <row r="20" spans="1:7" ht="12" customHeight="1" x14ac:dyDescent="0.2">
      <c r="A20" s="14" t="s">
        <v>51</v>
      </c>
      <c r="B20" s="81" t="s">
        <v>192</v>
      </c>
      <c r="C20" s="82" t="s">
        <v>95</v>
      </c>
      <c r="D20" s="83">
        <v>1</v>
      </c>
      <c r="G20" s="23"/>
    </row>
    <row r="21" spans="1:7" ht="12" customHeight="1" x14ac:dyDescent="0.2">
      <c r="A21" s="14" t="s">
        <v>52</v>
      </c>
      <c r="B21" s="81" t="s">
        <v>193</v>
      </c>
      <c r="C21" s="82" t="s">
        <v>865</v>
      </c>
      <c r="D21" s="83">
        <v>29.04</v>
      </c>
      <c r="G21" s="23"/>
    </row>
    <row r="22" spans="1:7" ht="12" customHeight="1" x14ac:dyDescent="0.2">
      <c r="A22" s="14" t="s">
        <v>53</v>
      </c>
      <c r="B22" s="81" t="s">
        <v>194</v>
      </c>
      <c r="C22" s="82" t="s">
        <v>864</v>
      </c>
      <c r="D22" s="83">
        <v>2.14</v>
      </c>
      <c r="G22" s="23"/>
    </row>
    <row r="23" spans="1:7" ht="12" customHeight="1" x14ac:dyDescent="0.2">
      <c r="A23" s="14" t="s">
        <v>54</v>
      </c>
      <c r="B23" s="81" t="s">
        <v>195</v>
      </c>
      <c r="C23" s="82" t="s">
        <v>865</v>
      </c>
      <c r="D23" s="83">
        <v>58.57</v>
      </c>
      <c r="G23" s="23"/>
    </row>
    <row r="24" spans="1:7" ht="12" customHeight="1" x14ac:dyDescent="0.2">
      <c r="A24" s="14" t="s">
        <v>19</v>
      </c>
      <c r="B24" s="111" t="s">
        <v>196</v>
      </c>
      <c r="C24" s="85"/>
      <c r="D24" s="102"/>
      <c r="G24" s="23"/>
    </row>
    <row r="25" spans="1:7" ht="12" customHeight="1" x14ac:dyDescent="0.2">
      <c r="A25" s="14" t="s">
        <v>55</v>
      </c>
      <c r="B25" s="81" t="s">
        <v>197</v>
      </c>
      <c r="C25" s="82" t="s">
        <v>864</v>
      </c>
      <c r="D25" s="83">
        <f>1.1*0.4</f>
        <v>0.44</v>
      </c>
      <c r="G25" s="23"/>
    </row>
    <row r="26" spans="1:7" ht="12" customHeight="1" x14ac:dyDescent="0.2">
      <c r="A26" s="14" t="s">
        <v>57</v>
      </c>
      <c r="B26" s="81" t="s">
        <v>198</v>
      </c>
      <c r="C26" s="82" t="s">
        <v>864</v>
      </c>
      <c r="D26" s="83">
        <f>0.1686*3.35+2.4*0.1686</f>
        <v>0.97</v>
      </c>
      <c r="G26" s="23"/>
    </row>
    <row r="27" spans="1:7" ht="12" customHeight="1" x14ac:dyDescent="0.2">
      <c r="A27" s="14" t="s">
        <v>59</v>
      </c>
      <c r="B27" s="81" t="s">
        <v>199</v>
      </c>
      <c r="C27" s="82" t="s">
        <v>864</v>
      </c>
      <c r="D27" s="83">
        <f>91.4*0.15</f>
        <v>13.71</v>
      </c>
      <c r="G27" s="23"/>
    </row>
    <row r="28" spans="1:7" ht="12" customHeight="1" x14ac:dyDescent="0.2">
      <c r="A28" s="14" t="s">
        <v>61</v>
      </c>
      <c r="B28" s="81" t="s">
        <v>200</v>
      </c>
      <c r="C28" s="82" t="s">
        <v>864</v>
      </c>
      <c r="D28" s="83">
        <f>0.5*0.8*3</f>
        <v>1.2</v>
      </c>
      <c r="G28" s="23"/>
    </row>
    <row r="29" spans="1:7" ht="12" customHeight="1" x14ac:dyDescent="0.2">
      <c r="A29" s="14" t="s">
        <v>25</v>
      </c>
      <c r="B29" s="112" t="s">
        <v>201</v>
      </c>
      <c r="C29" s="113"/>
      <c r="D29" s="103"/>
      <c r="G29" s="23"/>
    </row>
    <row r="30" spans="1:7" ht="12" customHeight="1" x14ac:dyDescent="0.2">
      <c r="A30" s="14" t="s">
        <v>66</v>
      </c>
      <c r="B30" s="81" t="s">
        <v>202</v>
      </c>
      <c r="C30" s="82" t="s">
        <v>9</v>
      </c>
      <c r="D30" s="83">
        <f>1.65*4+8+4+1.12+1.67+1.1*2+8+5.91*2+6+5.9*8+5.96*4+7+2.05*2+5.9*4</f>
        <v>155.15</v>
      </c>
      <c r="G30" s="23"/>
    </row>
    <row r="31" spans="1:7" ht="12" customHeight="1" x14ac:dyDescent="0.2">
      <c r="A31" s="14" t="s">
        <v>67</v>
      </c>
      <c r="B31" s="81" t="s">
        <v>203</v>
      </c>
      <c r="C31" s="82" t="s">
        <v>9</v>
      </c>
      <c r="D31" s="83">
        <f>3.55*2+1.67*2+5.05+3.28+2.05+3.12</f>
        <v>23.94</v>
      </c>
      <c r="G31" s="23"/>
    </row>
    <row r="32" spans="1:7" ht="12" customHeight="1" x14ac:dyDescent="0.2">
      <c r="A32" s="14" t="s">
        <v>20</v>
      </c>
      <c r="B32" s="112" t="s">
        <v>204</v>
      </c>
      <c r="C32" s="113"/>
      <c r="D32" s="103"/>
      <c r="G32" s="23"/>
    </row>
    <row r="33" spans="1:7" ht="12" customHeight="1" x14ac:dyDescent="0.2">
      <c r="A33" s="14" t="s">
        <v>72</v>
      </c>
      <c r="B33" s="81" t="s">
        <v>205</v>
      </c>
      <c r="C33" s="82" t="s">
        <v>0</v>
      </c>
      <c r="D33" s="83">
        <v>16</v>
      </c>
      <c r="G33" s="23"/>
    </row>
    <row r="34" spans="1:7" ht="12" customHeight="1" x14ac:dyDescent="0.2">
      <c r="A34" s="14" t="s">
        <v>73</v>
      </c>
      <c r="B34" s="81" t="s">
        <v>12</v>
      </c>
      <c r="C34" s="82" t="s">
        <v>0</v>
      </c>
      <c r="D34" s="83">
        <f>12+12+4+12+4</f>
        <v>44</v>
      </c>
      <c r="G34" s="23"/>
    </row>
    <row r="35" spans="1:7" ht="12" customHeight="1" x14ac:dyDescent="0.2">
      <c r="A35" s="14" t="s">
        <v>74</v>
      </c>
      <c r="B35" s="81" t="s">
        <v>13</v>
      </c>
      <c r="C35" s="82" t="s">
        <v>0</v>
      </c>
      <c r="D35" s="83">
        <v>6</v>
      </c>
      <c r="G35" s="23"/>
    </row>
    <row r="36" spans="1:7" ht="12" customHeight="1" x14ac:dyDescent="0.2">
      <c r="A36" s="14" t="s">
        <v>75</v>
      </c>
      <c r="B36" s="85" t="s">
        <v>206</v>
      </c>
      <c r="C36" s="82" t="s">
        <v>0</v>
      </c>
      <c r="D36" s="83">
        <v>1</v>
      </c>
      <c r="G36" s="23"/>
    </row>
    <row r="37" spans="1:7" ht="12" customHeight="1" x14ac:dyDescent="0.2">
      <c r="A37" s="14" t="s">
        <v>76</v>
      </c>
      <c r="B37" s="81" t="s">
        <v>207</v>
      </c>
      <c r="C37" s="82" t="s">
        <v>95</v>
      </c>
      <c r="D37" s="83">
        <v>2</v>
      </c>
      <c r="G37" s="23"/>
    </row>
    <row r="38" spans="1:7" ht="12" customHeight="1" x14ac:dyDescent="0.2">
      <c r="A38" s="14" t="s">
        <v>77</v>
      </c>
      <c r="B38" s="81" t="s">
        <v>208</v>
      </c>
      <c r="C38" s="82" t="s">
        <v>95</v>
      </c>
      <c r="D38" s="83">
        <v>1</v>
      </c>
      <c r="G38" s="23"/>
    </row>
    <row r="39" spans="1:7" ht="12" customHeight="1" x14ac:dyDescent="0.2">
      <c r="A39" s="14" t="s">
        <v>78</v>
      </c>
      <c r="B39" s="81" t="s">
        <v>209</v>
      </c>
      <c r="C39" s="82" t="s">
        <v>864</v>
      </c>
      <c r="D39" s="83">
        <f>(D16+D17+D19*0.5+D21*0.005+D22+D25+D26+D27+D28)*1.3</f>
        <v>277.48</v>
      </c>
      <c r="G39" s="23"/>
    </row>
    <row r="40" spans="1:7" ht="12" customHeight="1" x14ac:dyDescent="0.2">
      <c r="A40" s="14" t="s">
        <v>782</v>
      </c>
      <c r="B40" s="86" t="s">
        <v>783</v>
      </c>
      <c r="C40" s="82" t="s">
        <v>0</v>
      </c>
      <c r="D40" s="104">
        <v>4</v>
      </c>
      <c r="G40" s="23"/>
    </row>
    <row r="41" spans="1:7" s="6" customFormat="1" x14ac:dyDescent="0.2">
      <c r="A41" s="1" t="s">
        <v>805</v>
      </c>
      <c r="B41" s="2" t="s">
        <v>806</v>
      </c>
      <c r="C41" s="4"/>
      <c r="D41" s="105"/>
    </row>
    <row r="42" spans="1:7" s="6" customFormat="1" ht="51" x14ac:dyDescent="0.2">
      <c r="A42" s="1"/>
      <c r="B42" s="7" t="s">
        <v>807</v>
      </c>
      <c r="C42" s="3" t="s">
        <v>808</v>
      </c>
      <c r="D42" s="106">
        <v>1</v>
      </c>
    </row>
    <row r="43" spans="1:7" ht="15" customHeight="1" x14ac:dyDescent="0.25">
      <c r="A43" s="14"/>
      <c r="B43" s="18" t="s">
        <v>169</v>
      </c>
      <c r="C43" s="25"/>
      <c r="D43" s="26"/>
      <c r="G43" s="23"/>
    </row>
    <row r="44" spans="1:7" ht="12" customHeight="1" x14ac:dyDescent="0.2">
      <c r="A44" s="14">
        <v>1</v>
      </c>
      <c r="B44" s="87" t="s">
        <v>710</v>
      </c>
      <c r="C44" s="88"/>
      <c r="D44" s="107"/>
      <c r="G44" s="23"/>
    </row>
    <row r="45" spans="1:7" x14ac:dyDescent="0.2">
      <c r="A45" s="14" t="s">
        <v>29</v>
      </c>
      <c r="B45" s="81" t="s">
        <v>211</v>
      </c>
      <c r="C45" s="82" t="s">
        <v>0</v>
      </c>
      <c r="D45" s="83">
        <v>2</v>
      </c>
      <c r="G45" s="23"/>
    </row>
    <row r="46" spans="1:7" x14ac:dyDescent="0.2">
      <c r="A46" s="14" t="s">
        <v>30</v>
      </c>
      <c r="B46" s="81" t="s">
        <v>212</v>
      </c>
      <c r="C46" s="82" t="s">
        <v>0</v>
      </c>
      <c r="D46" s="83">
        <v>2</v>
      </c>
      <c r="G46" s="23"/>
    </row>
    <row r="47" spans="1:7" x14ac:dyDescent="0.2">
      <c r="A47" s="14" t="s">
        <v>31</v>
      </c>
      <c r="B47" s="81" t="s">
        <v>213</v>
      </c>
      <c r="C47" s="82" t="s">
        <v>0</v>
      </c>
      <c r="D47" s="83">
        <v>1</v>
      </c>
      <c r="G47" s="23"/>
    </row>
    <row r="48" spans="1:7" ht="12" customHeight="1" x14ac:dyDescent="0.2">
      <c r="A48" s="14" t="s">
        <v>39</v>
      </c>
      <c r="B48" s="89" t="s">
        <v>214</v>
      </c>
      <c r="C48" s="82" t="s">
        <v>0</v>
      </c>
      <c r="D48" s="83">
        <v>2</v>
      </c>
      <c r="G48" s="23"/>
    </row>
    <row r="49" spans="1:7" ht="12" customHeight="1" x14ac:dyDescent="0.2">
      <c r="A49" s="14" t="s">
        <v>40</v>
      </c>
      <c r="B49" s="89" t="s">
        <v>215</v>
      </c>
      <c r="C49" s="82" t="s">
        <v>0</v>
      </c>
      <c r="D49" s="83">
        <v>4</v>
      </c>
      <c r="G49" s="23"/>
    </row>
    <row r="50" spans="1:7" ht="12" customHeight="1" x14ac:dyDescent="0.2">
      <c r="A50" s="14" t="s">
        <v>41</v>
      </c>
      <c r="B50" s="90" t="s">
        <v>780</v>
      </c>
      <c r="C50" s="82" t="s">
        <v>0</v>
      </c>
      <c r="D50" s="83">
        <v>1</v>
      </c>
      <c r="G50" s="23"/>
    </row>
    <row r="51" spans="1:7" ht="12" customHeight="1" x14ac:dyDescent="0.2">
      <c r="A51" s="14" t="s">
        <v>42</v>
      </c>
      <c r="B51" s="90" t="s">
        <v>781</v>
      </c>
      <c r="C51" s="82" t="s">
        <v>0</v>
      </c>
      <c r="D51" s="83">
        <v>1</v>
      </c>
      <c r="G51" s="23"/>
    </row>
    <row r="52" spans="1:7" x14ac:dyDescent="0.2">
      <c r="A52" s="14">
        <v>2</v>
      </c>
      <c r="B52" s="87" t="s">
        <v>817</v>
      </c>
      <c r="C52" s="88"/>
      <c r="D52" s="107"/>
      <c r="G52" s="23"/>
    </row>
    <row r="53" spans="1:7" ht="24.95" customHeight="1" x14ac:dyDescent="0.2">
      <c r="A53" s="14" t="s">
        <v>32</v>
      </c>
      <c r="B53" s="81" t="s">
        <v>216</v>
      </c>
      <c r="C53" s="82" t="s">
        <v>0</v>
      </c>
      <c r="D53" s="83">
        <v>1</v>
      </c>
      <c r="G53" s="23"/>
    </row>
    <row r="54" spans="1:7" x14ac:dyDescent="0.2">
      <c r="A54" s="14" t="s">
        <v>33</v>
      </c>
      <c r="B54" s="81" t="s">
        <v>818</v>
      </c>
      <c r="C54" s="82" t="s">
        <v>0</v>
      </c>
      <c r="D54" s="83">
        <v>1</v>
      </c>
      <c r="G54" s="23"/>
    </row>
    <row r="55" spans="1:7" x14ac:dyDescent="0.2">
      <c r="A55" s="14" t="s">
        <v>35</v>
      </c>
      <c r="B55" s="81" t="s">
        <v>819</v>
      </c>
      <c r="C55" s="82" t="s">
        <v>0</v>
      </c>
      <c r="D55" s="83">
        <v>1</v>
      </c>
      <c r="G55" s="23"/>
    </row>
    <row r="56" spans="1:7" ht="25.5" x14ac:dyDescent="0.2">
      <c r="A56" s="14" t="s">
        <v>50</v>
      </c>
      <c r="B56" s="81" t="s">
        <v>820</v>
      </c>
      <c r="C56" s="82" t="s">
        <v>0</v>
      </c>
      <c r="D56" s="83">
        <v>13</v>
      </c>
      <c r="G56" s="23"/>
    </row>
    <row r="57" spans="1:7" s="6" customFormat="1" x14ac:dyDescent="0.2">
      <c r="A57" s="1" t="s">
        <v>805</v>
      </c>
      <c r="B57" s="2" t="s">
        <v>806</v>
      </c>
      <c r="C57" s="4"/>
      <c r="D57" s="105"/>
    </row>
    <row r="58" spans="1:7" s="6" customFormat="1" ht="51" x14ac:dyDescent="0.2">
      <c r="A58" s="1"/>
      <c r="B58" s="7" t="s">
        <v>807</v>
      </c>
      <c r="C58" s="3" t="s">
        <v>808</v>
      </c>
      <c r="D58" s="106">
        <v>1</v>
      </c>
    </row>
    <row r="59" spans="1:7" ht="15" customHeight="1" x14ac:dyDescent="0.25">
      <c r="A59" s="14"/>
      <c r="B59" s="18" t="s">
        <v>171</v>
      </c>
      <c r="C59" s="25"/>
      <c r="D59" s="26"/>
      <c r="G59" s="23"/>
    </row>
    <row r="60" spans="1:7" ht="12" customHeight="1" x14ac:dyDescent="0.2">
      <c r="A60" s="14"/>
      <c r="B60" s="88" t="s">
        <v>36</v>
      </c>
      <c r="C60" s="91"/>
      <c r="D60" s="108"/>
      <c r="G60" s="23"/>
    </row>
    <row r="61" spans="1:7" x14ac:dyDescent="0.2">
      <c r="A61" s="14" t="s">
        <v>23</v>
      </c>
      <c r="B61" s="92" t="s">
        <v>217</v>
      </c>
      <c r="C61" s="93"/>
      <c r="D61" s="109"/>
      <c r="G61" s="23"/>
    </row>
    <row r="62" spans="1:7" ht="24.95" customHeight="1" x14ac:dyDescent="0.2">
      <c r="A62" s="14" t="s">
        <v>29</v>
      </c>
      <c r="B62" s="90" t="s">
        <v>37</v>
      </c>
      <c r="C62" s="82" t="s">
        <v>866</v>
      </c>
      <c r="D62" s="83">
        <v>694.8</v>
      </c>
      <c r="G62" s="23"/>
    </row>
    <row r="63" spans="1:7" x14ac:dyDescent="0.2">
      <c r="A63" s="14" t="s">
        <v>30</v>
      </c>
      <c r="B63" s="90" t="s">
        <v>38</v>
      </c>
      <c r="C63" s="82" t="s">
        <v>9</v>
      </c>
      <c r="D63" s="83">
        <v>145</v>
      </c>
      <c r="G63" s="23"/>
    </row>
    <row r="64" spans="1:7" ht="15.75" x14ac:dyDescent="0.2">
      <c r="A64" s="14" t="s">
        <v>31</v>
      </c>
      <c r="B64" s="90" t="s">
        <v>218</v>
      </c>
      <c r="C64" s="82" t="s">
        <v>866</v>
      </c>
      <c r="D64" s="83">
        <f>D62</f>
        <v>694.8</v>
      </c>
      <c r="G64" s="23"/>
    </row>
    <row r="65" spans="1:7" ht="12" customHeight="1" x14ac:dyDescent="0.2">
      <c r="A65" s="14" t="s">
        <v>39</v>
      </c>
      <c r="B65" s="90" t="s">
        <v>821</v>
      </c>
      <c r="C65" s="82" t="s">
        <v>866</v>
      </c>
      <c r="D65" s="83">
        <f>D62</f>
        <v>694.8</v>
      </c>
      <c r="G65" s="23"/>
    </row>
    <row r="66" spans="1:7" ht="15.75" x14ac:dyDescent="0.2">
      <c r="A66" s="14" t="s">
        <v>41</v>
      </c>
      <c r="B66" s="90" t="s">
        <v>219</v>
      </c>
      <c r="C66" s="82" t="s">
        <v>866</v>
      </c>
      <c r="D66" s="83">
        <f>D65</f>
        <v>694.8</v>
      </c>
      <c r="G66" s="23"/>
    </row>
    <row r="67" spans="1:7" s="35" customFormat="1" ht="25.5" x14ac:dyDescent="0.2">
      <c r="A67" s="14" t="s">
        <v>42</v>
      </c>
      <c r="B67" s="90" t="s">
        <v>890</v>
      </c>
      <c r="C67" s="82" t="s">
        <v>9</v>
      </c>
      <c r="D67" s="83">
        <f>503.9</f>
        <v>503.9</v>
      </c>
      <c r="G67" s="23"/>
    </row>
    <row r="68" spans="1:7" s="35" customFormat="1" ht="15.75" x14ac:dyDescent="0.2">
      <c r="A68" s="36" t="s">
        <v>43</v>
      </c>
      <c r="B68" s="90" t="s">
        <v>44</v>
      </c>
      <c r="C68" s="82" t="s">
        <v>866</v>
      </c>
      <c r="D68" s="83">
        <f>D67*0.25</f>
        <v>125.98</v>
      </c>
      <c r="G68" s="23"/>
    </row>
    <row r="69" spans="1:7" s="35" customFormat="1" x14ac:dyDescent="0.2">
      <c r="A69" s="36" t="s">
        <v>45</v>
      </c>
      <c r="B69" s="90" t="s">
        <v>46</v>
      </c>
      <c r="C69" s="82" t="s">
        <v>9</v>
      </c>
      <c r="D69" s="83">
        <f>155.15</f>
        <v>155.15</v>
      </c>
      <c r="G69" s="23"/>
    </row>
    <row r="70" spans="1:7" s="35" customFormat="1" x14ac:dyDescent="0.2">
      <c r="A70" s="36"/>
      <c r="B70" s="88" t="s">
        <v>47</v>
      </c>
      <c r="C70" s="82"/>
      <c r="D70" s="83"/>
      <c r="G70" s="23"/>
    </row>
    <row r="71" spans="1:7" s="35" customFormat="1" x14ac:dyDescent="0.2">
      <c r="A71" s="14" t="s">
        <v>24</v>
      </c>
      <c r="B71" s="87" t="s">
        <v>220</v>
      </c>
      <c r="C71" s="82"/>
      <c r="D71" s="83"/>
      <c r="G71" s="23"/>
    </row>
    <row r="72" spans="1:7" s="35" customFormat="1" ht="15.75" x14ac:dyDescent="0.2">
      <c r="A72" s="14" t="s">
        <v>32</v>
      </c>
      <c r="B72" s="81" t="s">
        <v>221</v>
      </c>
      <c r="C72" s="82" t="s">
        <v>864</v>
      </c>
      <c r="D72" s="83">
        <f>1.2*1*163.7</f>
        <v>196.44</v>
      </c>
      <c r="G72" s="23"/>
    </row>
    <row r="73" spans="1:7" s="35" customFormat="1" ht="12" customHeight="1" x14ac:dyDescent="0.2">
      <c r="A73" s="14" t="s">
        <v>33</v>
      </c>
      <c r="B73" s="81" t="s">
        <v>48</v>
      </c>
      <c r="C73" s="82" t="s">
        <v>866</v>
      </c>
      <c r="D73" s="83">
        <f>163.7*1.2+82.85</f>
        <v>279.29000000000002</v>
      </c>
      <c r="G73" s="23"/>
    </row>
    <row r="74" spans="1:7" s="35" customFormat="1" ht="12" customHeight="1" x14ac:dyDescent="0.2">
      <c r="A74" s="14" t="s">
        <v>35</v>
      </c>
      <c r="B74" s="81" t="s">
        <v>49</v>
      </c>
      <c r="C74" s="82" t="s">
        <v>866</v>
      </c>
      <c r="D74" s="83">
        <f>ROUND(D73*0.2,0)</f>
        <v>56</v>
      </c>
      <c r="G74" s="23"/>
    </row>
    <row r="75" spans="1:7" s="35" customFormat="1" ht="12" customHeight="1" x14ac:dyDescent="0.2">
      <c r="A75" s="14" t="s">
        <v>50</v>
      </c>
      <c r="B75" s="81" t="s">
        <v>222</v>
      </c>
      <c r="C75" s="82" t="s">
        <v>866</v>
      </c>
      <c r="D75" s="83">
        <f>D73</f>
        <v>279.29000000000002</v>
      </c>
      <c r="G75" s="23"/>
    </row>
    <row r="76" spans="1:7" s="35" customFormat="1" ht="12" customHeight="1" x14ac:dyDescent="0.2">
      <c r="A76" s="14" t="s">
        <v>51</v>
      </c>
      <c r="B76" s="81" t="s">
        <v>223</v>
      </c>
      <c r="C76" s="82" t="s">
        <v>866</v>
      </c>
      <c r="D76" s="83">
        <f>D75</f>
        <v>279.29000000000002</v>
      </c>
      <c r="G76" s="23"/>
    </row>
    <row r="77" spans="1:7" s="35" customFormat="1" ht="24.95" customHeight="1" x14ac:dyDescent="0.2">
      <c r="A77" s="14" t="s">
        <v>52</v>
      </c>
      <c r="B77" s="81" t="s">
        <v>224</v>
      </c>
      <c r="C77" s="82" t="s">
        <v>866</v>
      </c>
      <c r="D77" s="83">
        <f>163.7*0.2+82.85</f>
        <v>115.59</v>
      </c>
      <c r="G77" s="23"/>
    </row>
    <row r="78" spans="1:7" s="35" customFormat="1" ht="15.75" x14ac:dyDescent="0.2">
      <c r="A78" s="14" t="s">
        <v>53</v>
      </c>
      <c r="B78" s="81" t="s">
        <v>225</v>
      </c>
      <c r="C78" s="82" t="s">
        <v>866</v>
      </c>
      <c r="D78" s="83">
        <f>D77</f>
        <v>115.59</v>
      </c>
      <c r="G78" s="23"/>
    </row>
    <row r="79" spans="1:7" s="35" customFormat="1" x14ac:dyDescent="0.2">
      <c r="A79" s="14" t="s">
        <v>19</v>
      </c>
      <c r="B79" s="87" t="s">
        <v>226</v>
      </c>
      <c r="C79" s="84"/>
      <c r="D79" s="83"/>
      <c r="G79" s="23"/>
    </row>
    <row r="80" spans="1:7" ht="12" customHeight="1" x14ac:dyDescent="0.2">
      <c r="A80" s="14" t="s">
        <v>55</v>
      </c>
      <c r="B80" s="81" t="s">
        <v>56</v>
      </c>
      <c r="C80" s="82" t="s">
        <v>864</v>
      </c>
      <c r="D80" s="83">
        <f>D72-D82-D83</f>
        <v>175.28</v>
      </c>
      <c r="G80" s="23"/>
    </row>
    <row r="81" spans="1:7" ht="12" customHeight="1" x14ac:dyDescent="0.2">
      <c r="A81" s="14" t="s">
        <v>57</v>
      </c>
      <c r="B81" s="81" t="s">
        <v>58</v>
      </c>
      <c r="C81" s="82" t="s">
        <v>864</v>
      </c>
      <c r="D81" s="83">
        <f>D72-D80</f>
        <v>21.16</v>
      </c>
      <c r="G81" s="23"/>
    </row>
    <row r="82" spans="1:7" ht="12" customHeight="1" x14ac:dyDescent="0.2">
      <c r="A82" s="14" t="s">
        <v>59</v>
      </c>
      <c r="B82" s="81" t="s">
        <v>60</v>
      </c>
      <c r="C82" s="82" t="s">
        <v>864</v>
      </c>
      <c r="D82" s="83">
        <f>0.6*0.1*163.7</f>
        <v>9.82</v>
      </c>
      <c r="G82" s="23"/>
    </row>
    <row r="83" spans="1:7" ht="12" customHeight="1" x14ac:dyDescent="0.2">
      <c r="A83" s="14" t="s">
        <v>61</v>
      </c>
      <c r="B83" s="125" t="s">
        <v>956</v>
      </c>
      <c r="C83" s="126" t="s">
        <v>957</v>
      </c>
      <c r="D83" s="127">
        <v>11.34</v>
      </c>
      <c r="G83" s="23"/>
    </row>
    <row r="84" spans="1:7" ht="12" customHeight="1" x14ac:dyDescent="0.2">
      <c r="A84" s="14" t="s">
        <v>62</v>
      </c>
      <c r="B84" s="81" t="s">
        <v>63</v>
      </c>
      <c r="C84" s="84" t="s">
        <v>9</v>
      </c>
      <c r="D84" s="83">
        <v>164</v>
      </c>
      <c r="G84" s="23"/>
    </row>
    <row r="85" spans="1:7" ht="12" customHeight="1" x14ac:dyDescent="0.2">
      <c r="A85" s="14" t="s">
        <v>64</v>
      </c>
      <c r="B85" s="81" t="s">
        <v>891</v>
      </c>
      <c r="C85" s="82" t="s">
        <v>866</v>
      </c>
      <c r="D85" s="83">
        <v>96.06</v>
      </c>
      <c r="G85" s="23"/>
    </row>
    <row r="86" spans="1:7" x14ac:dyDescent="0.2">
      <c r="A86" s="14"/>
      <c r="B86" s="88" t="s">
        <v>65</v>
      </c>
      <c r="C86" s="82"/>
      <c r="D86" s="83"/>
      <c r="G86" s="23"/>
    </row>
    <row r="87" spans="1:7" x14ac:dyDescent="0.2">
      <c r="A87" s="14" t="s">
        <v>25</v>
      </c>
      <c r="B87" s="87" t="s">
        <v>227</v>
      </c>
      <c r="C87" s="82"/>
      <c r="D87" s="83"/>
      <c r="G87" s="23"/>
    </row>
    <row r="88" spans="1:7" ht="28.5" x14ac:dyDescent="0.2">
      <c r="A88" s="14" t="s">
        <v>66</v>
      </c>
      <c r="B88" s="81" t="s">
        <v>867</v>
      </c>
      <c r="C88" s="82" t="s">
        <v>865</v>
      </c>
      <c r="D88" s="83">
        <v>626.15</v>
      </c>
      <c r="G88" s="23"/>
    </row>
    <row r="89" spans="1:7" x14ac:dyDescent="0.2">
      <c r="A89" s="14" t="s">
        <v>67</v>
      </c>
      <c r="B89" s="94" t="s">
        <v>71</v>
      </c>
      <c r="C89" s="82" t="s">
        <v>0</v>
      </c>
      <c r="D89" s="83">
        <v>7</v>
      </c>
      <c r="G89" s="23"/>
    </row>
    <row r="90" spans="1:7" ht="15.75" x14ac:dyDescent="0.2">
      <c r="A90" s="14" t="s">
        <v>68</v>
      </c>
      <c r="B90" s="81" t="s">
        <v>868</v>
      </c>
      <c r="C90" s="82" t="s">
        <v>865</v>
      </c>
      <c r="D90" s="83">
        <f>ROUND(D88*1.1,2)</f>
        <v>688.77</v>
      </c>
      <c r="G90" s="23"/>
    </row>
    <row r="91" spans="1:7" ht="28.5" x14ac:dyDescent="0.2">
      <c r="A91" s="14" t="s">
        <v>69</v>
      </c>
      <c r="B91" s="81" t="s">
        <v>869</v>
      </c>
      <c r="C91" s="82" t="s">
        <v>865</v>
      </c>
      <c r="D91" s="83">
        <f>ROUND(D88*1.1,2)</f>
        <v>688.77</v>
      </c>
      <c r="G91" s="23"/>
    </row>
    <row r="92" spans="1:7" ht="15.75" x14ac:dyDescent="0.2">
      <c r="A92" s="14" t="s">
        <v>70</v>
      </c>
      <c r="B92" s="81" t="s">
        <v>870</v>
      </c>
      <c r="C92" s="82" t="s">
        <v>865</v>
      </c>
      <c r="D92" s="83">
        <f>ROUND(D88*1.1,2)</f>
        <v>688.77</v>
      </c>
      <c r="G92" s="23"/>
    </row>
    <row r="93" spans="1:7" ht="15.75" x14ac:dyDescent="0.2">
      <c r="A93" s="14" t="s">
        <v>228</v>
      </c>
      <c r="B93" s="81" t="s">
        <v>871</v>
      </c>
      <c r="C93" s="82" t="s">
        <v>865</v>
      </c>
      <c r="D93" s="83">
        <f>ROUND(D88*1.1,2)</f>
        <v>688.77</v>
      </c>
      <c r="G93" s="23"/>
    </row>
    <row r="94" spans="1:7" ht="15.75" x14ac:dyDescent="0.2">
      <c r="A94" s="14" t="s">
        <v>229</v>
      </c>
      <c r="B94" s="81" t="s">
        <v>230</v>
      </c>
      <c r="C94" s="82" t="s">
        <v>865</v>
      </c>
      <c r="D94" s="83">
        <v>626.15</v>
      </c>
      <c r="G94" s="23"/>
    </row>
    <row r="95" spans="1:7" x14ac:dyDescent="0.2">
      <c r="A95" s="14" t="s">
        <v>20</v>
      </c>
      <c r="B95" s="87" t="s">
        <v>231</v>
      </c>
      <c r="C95" s="82"/>
      <c r="D95" s="83"/>
      <c r="G95" s="23"/>
    </row>
    <row r="96" spans="1:7" ht="12" customHeight="1" x14ac:dyDescent="0.2">
      <c r="A96" s="14" t="s">
        <v>72</v>
      </c>
      <c r="B96" s="81" t="s">
        <v>232</v>
      </c>
      <c r="C96" s="82" t="s">
        <v>0</v>
      </c>
      <c r="D96" s="83">
        <v>5</v>
      </c>
      <c r="G96" s="23"/>
    </row>
    <row r="97" spans="1:7" ht="12" customHeight="1" x14ac:dyDescent="0.2">
      <c r="A97" s="14" t="s">
        <v>73</v>
      </c>
      <c r="B97" s="81" t="s">
        <v>233</v>
      </c>
      <c r="C97" s="82" t="s">
        <v>9</v>
      </c>
      <c r="D97" s="83">
        <v>2.34</v>
      </c>
      <c r="G97" s="23"/>
    </row>
    <row r="98" spans="1:7" ht="12" customHeight="1" x14ac:dyDescent="0.2">
      <c r="A98" s="14" t="s">
        <v>74</v>
      </c>
      <c r="B98" s="81" t="s">
        <v>234</v>
      </c>
      <c r="C98" s="82" t="s">
        <v>0</v>
      </c>
      <c r="D98" s="83">
        <f>2*D96</f>
        <v>10</v>
      </c>
      <c r="G98" s="23"/>
    </row>
    <row r="99" spans="1:7" ht="12" customHeight="1" x14ac:dyDescent="0.2">
      <c r="A99" s="37" t="s">
        <v>75</v>
      </c>
      <c r="B99" s="81" t="s">
        <v>235</v>
      </c>
      <c r="C99" s="82" t="s">
        <v>3</v>
      </c>
      <c r="D99" s="83">
        <v>1</v>
      </c>
      <c r="G99" s="23"/>
    </row>
    <row r="100" spans="1:7" ht="12" customHeight="1" x14ac:dyDescent="0.2">
      <c r="A100" s="14" t="s">
        <v>76</v>
      </c>
      <c r="B100" s="81" t="s">
        <v>236</v>
      </c>
      <c r="C100" s="82" t="s">
        <v>9</v>
      </c>
      <c r="D100" s="83">
        <v>2.34</v>
      </c>
      <c r="G100" s="23"/>
    </row>
    <row r="101" spans="1:7" ht="12" customHeight="1" x14ac:dyDescent="0.2">
      <c r="A101" s="37" t="s">
        <v>21</v>
      </c>
      <c r="B101" s="87" t="s">
        <v>237</v>
      </c>
      <c r="C101" s="82"/>
      <c r="D101" s="83"/>
      <c r="G101" s="23"/>
    </row>
    <row r="102" spans="1:7" ht="12" customHeight="1" x14ac:dyDescent="0.2">
      <c r="A102" s="14" t="s">
        <v>79</v>
      </c>
      <c r="B102" s="81" t="s">
        <v>232</v>
      </c>
      <c r="C102" s="82" t="s">
        <v>0</v>
      </c>
      <c r="D102" s="83">
        <v>11</v>
      </c>
      <c r="G102" s="23"/>
    </row>
    <row r="103" spans="1:7" x14ac:dyDescent="0.2">
      <c r="A103" s="14" t="s">
        <v>80</v>
      </c>
      <c r="B103" s="81" t="s">
        <v>233</v>
      </c>
      <c r="C103" s="82" t="s">
        <v>9</v>
      </c>
      <c r="D103" s="83">
        <v>6.18</v>
      </c>
      <c r="G103" s="23"/>
    </row>
    <row r="104" spans="1:7" x14ac:dyDescent="0.2">
      <c r="A104" s="14" t="s">
        <v>81</v>
      </c>
      <c r="B104" s="81" t="s">
        <v>234</v>
      </c>
      <c r="C104" s="82" t="s">
        <v>0</v>
      </c>
      <c r="D104" s="83">
        <f>2*D102</f>
        <v>22</v>
      </c>
      <c r="G104" s="23"/>
    </row>
    <row r="105" spans="1:7" x14ac:dyDescent="0.2">
      <c r="A105" s="14" t="s">
        <v>82</v>
      </c>
      <c r="B105" s="94" t="s">
        <v>236</v>
      </c>
      <c r="C105" s="82" t="s">
        <v>9</v>
      </c>
      <c r="D105" s="83">
        <v>6.18</v>
      </c>
      <c r="G105" s="23"/>
    </row>
    <row r="106" spans="1:7" x14ac:dyDescent="0.2">
      <c r="A106" s="37" t="s">
        <v>84</v>
      </c>
      <c r="B106" s="94" t="s">
        <v>238</v>
      </c>
      <c r="C106" s="82" t="s">
        <v>9</v>
      </c>
      <c r="D106" s="83">
        <v>6.18</v>
      </c>
      <c r="G106" s="23"/>
    </row>
    <row r="107" spans="1:7" x14ac:dyDescent="0.2">
      <c r="A107" s="14" t="s">
        <v>85</v>
      </c>
      <c r="B107" s="94" t="s">
        <v>239</v>
      </c>
      <c r="C107" s="82" t="s">
        <v>9</v>
      </c>
      <c r="D107" s="83">
        <v>6.18</v>
      </c>
      <c r="G107" s="23"/>
    </row>
    <row r="108" spans="1:7" x14ac:dyDescent="0.2">
      <c r="A108" s="14" t="s">
        <v>87</v>
      </c>
      <c r="B108" s="94" t="s">
        <v>240</v>
      </c>
      <c r="C108" s="82" t="s">
        <v>9</v>
      </c>
      <c r="D108" s="83">
        <v>6.18</v>
      </c>
      <c r="G108" s="23"/>
    </row>
    <row r="109" spans="1:7" x14ac:dyDescent="0.2">
      <c r="A109" s="14" t="s">
        <v>241</v>
      </c>
      <c r="B109" s="94" t="s">
        <v>242</v>
      </c>
      <c r="C109" s="82" t="s">
        <v>9</v>
      </c>
      <c r="D109" s="83">
        <v>6.18</v>
      </c>
      <c r="G109" s="23"/>
    </row>
    <row r="110" spans="1:7" x14ac:dyDescent="0.2">
      <c r="A110" s="14" t="s">
        <v>243</v>
      </c>
      <c r="B110" s="94" t="s">
        <v>235</v>
      </c>
      <c r="C110" s="82" t="s">
        <v>3</v>
      </c>
      <c r="D110" s="83">
        <v>1</v>
      </c>
      <c r="G110" s="23"/>
    </row>
    <row r="111" spans="1:7" ht="15.75" x14ac:dyDescent="0.2">
      <c r="A111" s="14" t="s">
        <v>244</v>
      </c>
      <c r="B111" s="94" t="s">
        <v>245</v>
      </c>
      <c r="C111" s="82" t="s">
        <v>865</v>
      </c>
      <c r="D111" s="83">
        <f>0.3*6.18</f>
        <v>1.85</v>
      </c>
      <c r="G111" s="23"/>
    </row>
    <row r="112" spans="1:7" x14ac:dyDescent="0.2">
      <c r="A112" s="14" t="s">
        <v>26</v>
      </c>
      <c r="B112" s="87" t="s">
        <v>246</v>
      </c>
      <c r="C112" s="82"/>
      <c r="D112" s="83"/>
      <c r="G112" s="23"/>
    </row>
    <row r="113" spans="1:7" ht="15.75" x14ac:dyDescent="0.2">
      <c r="A113" s="14" t="s">
        <v>90</v>
      </c>
      <c r="B113" s="81" t="s">
        <v>247</v>
      </c>
      <c r="C113" s="82" t="s">
        <v>864</v>
      </c>
      <c r="D113" s="83">
        <v>12.67</v>
      </c>
      <c r="G113" s="23"/>
    </row>
    <row r="114" spans="1:7" ht="15.75" x14ac:dyDescent="0.2">
      <c r="A114" s="14" t="s">
        <v>91</v>
      </c>
      <c r="B114" s="81" t="s">
        <v>248</v>
      </c>
      <c r="C114" s="82" t="s">
        <v>864</v>
      </c>
      <c r="D114" s="83">
        <f>0.05*0.05*2*148.2</f>
        <v>0.74</v>
      </c>
      <c r="G114" s="23"/>
    </row>
    <row r="115" spans="1:7" ht="15.75" x14ac:dyDescent="0.2">
      <c r="A115" s="14" t="s">
        <v>249</v>
      </c>
      <c r="B115" s="30" t="s">
        <v>250</v>
      </c>
      <c r="C115" s="20" t="s">
        <v>809</v>
      </c>
      <c r="D115" s="21">
        <v>1.87</v>
      </c>
      <c r="G115" s="23"/>
    </row>
    <row r="116" spans="1:7" x14ac:dyDescent="0.2">
      <c r="A116" s="14" t="s">
        <v>251</v>
      </c>
      <c r="B116" s="94" t="s">
        <v>83</v>
      </c>
      <c r="C116" s="82" t="s">
        <v>9</v>
      </c>
      <c r="D116" s="83">
        <f>102.26+45.95</f>
        <v>148.21</v>
      </c>
      <c r="G116" s="23"/>
    </row>
    <row r="117" spans="1:7" ht="15.75" x14ac:dyDescent="0.2">
      <c r="A117" s="14" t="s">
        <v>252</v>
      </c>
      <c r="B117" s="94" t="s">
        <v>253</v>
      </c>
      <c r="C117" s="82" t="s">
        <v>865</v>
      </c>
      <c r="D117" s="83">
        <f>148.21*0.88</f>
        <v>130.41999999999999</v>
      </c>
      <c r="G117" s="23"/>
    </row>
    <row r="118" spans="1:7" ht="15.75" x14ac:dyDescent="0.2">
      <c r="A118" s="14" t="s">
        <v>254</v>
      </c>
      <c r="B118" s="94" t="s">
        <v>86</v>
      </c>
      <c r="C118" s="82" t="s">
        <v>865</v>
      </c>
      <c r="D118" s="83">
        <v>200.22</v>
      </c>
      <c r="G118" s="23"/>
    </row>
    <row r="119" spans="1:7" ht="24.95" customHeight="1" x14ac:dyDescent="0.2">
      <c r="A119" s="37" t="s">
        <v>255</v>
      </c>
      <c r="B119" s="81" t="s">
        <v>88</v>
      </c>
      <c r="C119" s="82" t="s">
        <v>865</v>
      </c>
      <c r="D119" s="83">
        <f>D116*0.05</f>
        <v>7.41</v>
      </c>
      <c r="G119" s="23"/>
    </row>
    <row r="120" spans="1:7" ht="12" customHeight="1" x14ac:dyDescent="0.2">
      <c r="A120" s="14" t="s">
        <v>256</v>
      </c>
      <c r="B120" s="81" t="s">
        <v>257</v>
      </c>
      <c r="C120" s="82" t="s">
        <v>22</v>
      </c>
      <c r="D120" s="83">
        <v>200</v>
      </c>
      <c r="G120" s="23"/>
    </row>
    <row r="121" spans="1:7" ht="12" customHeight="1" x14ac:dyDescent="0.2">
      <c r="A121" s="14" t="s">
        <v>27</v>
      </c>
      <c r="B121" s="87" t="s">
        <v>89</v>
      </c>
      <c r="C121" s="82"/>
      <c r="D121" s="83"/>
      <c r="G121" s="23"/>
    </row>
    <row r="122" spans="1:7" ht="12" customHeight="1" x14ac:dyDescent="0.2">
      <c r="A122" s="14" t="s">
        <v>93</v>
      </c>
      <c r="B122" s="90" t="s">
        <v>258</v>
      </c>
      <c r="C122" s="95" t="s">
        <v>0</v>
      </c>
      <c r="D122" s="83">
        <v>1</v>
      </c>
      <c r="G122" s="23"/>
    </row>
    <row r="123" spans="1:7" ht="44.25" x14ac:dyDescent="0.2">
      <c r="A123" s="14" t="s">
        <v>94</v>
      </c>
      <c r="B123" s="90" t="s">
        <v>872</v>
      </c>
      <c r="C123" s="82" t="s">
        <v>865</v>
      </c>
      <c r="D123" s="83">
        <v>29.04</v>
      </c>
      <c r="G123" s="23"/>
    </row>
    <row r="124" spans="1:7" x14ac:dyDescent="0.2">
      <c r="A124" s="14" t="s">
        <v>259</v>
      </c>
      <c r="B124" s="87" t="s">
        <v>92</v>
      </c>
      <c r="C124" s="84"/>
      <c r="D124" s="83"/>
      <c r="G124" s="23"/>
    </row>
    <row r="125" spans="1:7" x14ac:dyDescent="0.2">
      <c r="A125" s="14" t="s">
        <v>260</v>
      </c>
      <c r="B125" s="90" t="s">
        <v>261</v>
      </c>
      <c r="C125" s="84" t="s">
        <v>9</v>
      </c>
      <c r="D125" s="83">
        <f>3.55*2+3.6+2.09+5.05+1.55</f>
        <v>19.39</v>
      </c>
      <c r="G125" s="23"/>
    </row>
    <row r="126" spans="1:7" x14ac:dyDescent="0.2">
      <c r="A126" s="14" t="s">
        <v>262</v>
      </c>
      <c r="B126" s="90" t="s">
        <v>236</v>
      </c>
      <c r="C126" s="84" t="s">
        <v>9</v>
      </c>
      <c r="D126" s="83">
        <v>19.68</v>
      </c>
      <c r="G126" s="23"/>
    </row>
    <row r="127" spans="1:7" x14ac:dyDescent="0.2">
      <c r="A127" s="14" t="s">
        <v>263</v>
      </c>
      <c r="B127" s="90" t="s">
        <v>264</v>
      </c>
      <c r="C127" s="84" t="s">
        <v>9</v>
      </c>
      <c r="D127" s="83">
        <v>15.96</v>
      </c>
      <c r="G127" s="23"/>
    </row>
    <row r="128" spans="1:7" x14ac:dyDescent="0.2">
      <c r="A128" s="14" t="s">
        <v>265</v>
      </c>
      <c r="B128" s="81" t="s">
        <v>266</v>
      </c>
      <c r="C128" s="82" t="s">
        <v>95</v>
      </c>
      <c r="D128" s="83">
        <v>12</v>
      </c>
      <c r="G128" s="23"/>
    </row>
    <row r="129" spans="1:7" x14ac:dyDescent="0.2">
      <c r="A129" s="14" t="s">
        <v>267</v>
      </c>
      <c r="B129" s="81" t="s">
        <v>268</v>
      </c>
      <c r="C129" s="82" t="s">
        <v>0</v>
      </c>
      <c r="D129" s="83">
        <v>35</v>
      </c>
      <c r="G129" s="23"/>
    </row>
    <row r="130" spans="1:7" x14ac:dyDescent="0.2">
      <c r="A130" s="14" t="s">
        <v>269</v>
      </c>
      <c r="B130" s="81" t="s">
        <v>270</v>
      </c>
      <c r="C130" s="82" t="s">
        <v>0</v>
      </c>
      <c r="D130" s="83">
        <v>6</v>
      </c>
      <c r="G130" s="23"/>
    </row>
    <row r="131" spans="1:7" x14ac:dyDescent="0.2">
      <c r="A131" s="14" t="s">
        <v>271</v>
      </c>
      <c r="B131" s="81" t="s">
        <v>272</v>
      </c>
      <c r="C131" s="82" t="s">
        <v>0</v>
      </c>
      <c r="D131" s="83">
        <v>18</v>
      </c>
      <c r="G131" s="23"/>
    </row>
    <row r="132" spans="1:7" x14ac:dyDescent="0.2">
      <c r="A132" s="14" t="s">
        <v>273</v>
      </c>
      <c r="B132" s="81" t="s">
        <v>274</v>
      </c>
      <c r="C132" s="82" t="s">
        <v>0</v>
      </c>
      <c r="D132" s="83">
        <v>6</v>
      </c>
      <c r="G132" s="23"/>
    </row>
    <row r="133" spans="1:7" x14ac:dyDescent="0.2">
      <c r="A133" s="14" t="s">
        <v>275</v>
      </c>
      <c r="B133" s="81" t="s">
        <v>276</v>
      </c>
      <c r="C133" s="82" t="s">
        <v>0</v>
      </c>
      <c r="D133" s="83">
        <v>3</v>
      </c>
      <c r="G133" s="23"/>
    </row>
    <row r="134" spans="1:7" s="6" customFormat="1" x14ac:dyDescent="0.2">
      <c r="A134" s="1" t="s">
        <v>805</v>
      </c>
      <c r="B134" s="2" t="s">
        <v>806</v>
      </c>
      <c r="C134" s="4"/>
      <c r="D134" s="105"/>
    </row>
    <row r="135" spans="1:7" s="6" customFormat="1" ht="51" x14ac:dyDescent="0.2">
      <c r="A135" s="1"/>
      <c r="B135" s="7" t="s">
        <v>807</v>
      </c>
      <c r="C135" s="3" t="s">
        <v>808</v>
      </c>
      <c r="D135" s="106">
        <v>1</v>
      </c>
    </row>
    <row r="136" spans="1:7" ht="15" customHeight="1" x14ac:dyDescent="0.25">
      <c r="A136" s="14"/>
      <c r="B136" s="18" t="s">
        <v>277</v>
      </c>
      <c r="C136" s="25"/>
      <c r="D136" s="26"/>
      <c r="G136" s="23"/>
    </row>
    <row r="137" spans="1:7" x14ac:dyDescent="0.2">
      <c r="A137" s="14" t="s">
        <v>23</v>
      </c>
      <c r="B137" s="96" t="s">
        <v>278</v>
      </c>
      <c r="C137" s="84"/>
      <c r="D137" s="80"/>
      <c r="G137" s="23"/>
    </row>
    <row r="138" spans="1:7" ht="15.75" x14ac:dyDescent="0.2">
      <c r="A138" s="14" t="s">
        <v>29</v>
      </c>
      <c r="B138" s="81" t="s">
        <v>279</v>
      </c>
      <c r="C138" s="82" t="s">
        <v>864</v>
      </c>
      <c r="D138" s="83">
        <f>0.683*9.98*0.15</f>
        <v>1.02</v>
      </c>
      <c r="G138" s="23"/>
    </row>
    <row r="139" spans="1:7" ht="15.75" x14ac:dyDescent="0.2">
      <c r="A139" s="38" t="s">
        <v>30</v>
      </c>
      <c r="B139" s="81" t="s">
        <v>280</v>
      </c>
      <c r="C139" s="82" t="s">
        <v>864</v>
      </c>
      <c r="D139" s="83">
        <v>2.08</v>
      </c>
      <c r="G139" s="23"/>
    </row>
    <row r="140" spans="1:7" ht="15.75" x14ac:dyDescent="0.2">
      <c r="A140" s="39" t="s">
        <v>31</v>
      </c>
      <c r="B140" s="81" t="s">
        <v>281</v>
      </c>
      <c r="C140" s="82" t="s">
        <v>864</v>
      </c>
      <c r="D140" s="83">
        <v>0.6</v>
      </c>
      <c r="G140" s="23"/>
    </row>
    <row r="141" spans="1:7" ht="15.75" x14ac:dyDescent="0.2">
      <c r="A141" s="14" t="s">
        <v>39</v>
      </c>
      <c r="B141" s="81" t="s">
        <v>282</v>
      </c>
      <c r="C141" s="82" t="s">
        <v>864</v>
      </c>
      <c r="D141" s="83">
        <f>9.82*0.15</f>
        <v>1.47</v>
      </c>
      <c r="G141" s="23"/>
    </row>
    <row r="142" spans="1:7" ht="15.75" x14ac:dyDescent="0.2">
      <c r="A142" s="14" t="s">
        <v>40</v>
      </c>
      <c r="B142" s="81" t="s">
        <v>283</v>
      </c>
      <c r="C142" s="82" t="s">
        <v>864</v>
      </c>
      <c r="D142" s="83">
        <f>0.3*9.82</f>
        <v>2.95</v>
      </c>
      <c r="G142" s="23"/>
    </row>
    <row r="143" spans="1:7" ht="15.75" x14ac:dyDescent="0.2">
      <c r="A143" s="14" t="s">
        <v>41</v>
      </c>
      <c r="B143" s="81" t="s">
        <v>284</v>
      </c>
      <c r="C143" s="82" t="s">
        <v>865</v>
      </c>
      <c r="D143" s="83">
        <v>9.81</v>
      </c>
      <c r="G143" s="23"/>
    </row>
    <row r="144" spans="1:7" x14ac:dyDescent="0.2">
      <c r="A144" s="14" t="s">
        <v>42</v>
      </c>
      <c r="B144" s="81" t="s">
        <v>285</v>
      </c>
      <c r="C144" s="82" t="s">
        <v>3</v>
      </c>
      <c r="D144" s="83">
        <v>1</v>
      </c>
      <c r="G144" s="23"/>
    </row>
    <row r="145" spans="1:7" x14ac:dyDescent="0.2">
      <c r="A145" s="14" t="s">
        <v>43</v>
      </c>
      <c r="B145" s="81" t="s">
        <v>286</v>
      </c>
      <c r="C145" s="82" t="s">
        <v>9</v>
      </c>
      <c r="D145" s="83">
        <f>2.43*2</f>
        <v>4.8600000000000003</v>
      </c>
      <c r="G145" s="23"/>
    </row>
    <row r="146" spans="1:7" ht="15.75" x14ac:dyDescent="0.2">
      <c r="A146" s="14" t="s">
        <v>45</v>
      </c>
      <c r="B146" s="81" t="s">
        <v>287</v>
      </c>
      <c r="C146" s="82" t="s">
        <v>864</v>
      </c>
      <c r="D146" s="83">
        <v>0.27</v>
      </c>
      <c r="G146" s="23"/>
    </row>
    <row r="147" spans="1:7" ht="15.75" x14ac:dyDescent="0.2">
      <c r="A147" s="14" t="s">
        <v>288</v>
      </c>
      <c r="B147" s="81" t="s">
        <v>289</v>
      </c>
      <c r="C147" s="82" t="s">
        <v>865</v>
      </c>
      <c r="D147" s="83">
        <f>3.6*3.6</f>
        <v>12.96</v>
      </c>
      <c r="G147" s="23"/>
    </row>
    <row r="148" spans="1:7" x14ac:dyDescent="0.2">
      <c r="A148" s="14" t="s">
        <v>290</v>
      </c>
      <c r="B148" s="81" t="s">
        <v>291</v>
      </c>
      <c r="C148" s="84" t="s">
        <v>3</v>
      </c>
      <c r="D148" s="83">
        <v>1</v>
      </c>
      <c r="G148" s="23"/>
    </row>
    <row r="149" spans="1:7" x14ac:dyDescent="0.2">
      <c r="A149" s="14" t="s">
        <v>292</v>
      </c>
      <c r="B149" s="81" t="s">
        <v>293</v>
      </c>
      <c r="C149" s="84" t="s">
        <v>28</v>
      </c>
      <c r="D149" s="83">
        <v>19.3</v>
      </c>
      <c r="G149" s="23"/>
    </row>
    <row r="150" spans="1:7" ht="15.75" x14ac:dyDescent="0.2">
      <c r="A150" s="14" t="s">
        <v>294</v>
      </c>
      <c r="B150" s="81" t="s">
        <v>295</v>
      </c>
      <c r="C150" s="82" t="s">
        <v>865</v>
      </c>
      <c r="D150" s="83">
        <v>10.5</v>
      </c>
      <c r="G150" s="23"/>
    </row>
    <row r="151" spans="1:7" ht="15.75" x14ac:dyDescent="0.2">
      <c r="A151" s="14" t="s">
        <v>296</v>
      </c>
      <c r="B151" s="81" t="s">
        <v>297</v>
      </c>
      <c r="C151" s="82" t="s">
        <v>865</v>
      </c>
      <c r="D151" s="83">
        <v>10.5</v>
      </c>
      <c r="G151" s="23"/>
    </row>
    <row r="152" spans="1:7" x14ac:dyDescent="0.2">
      <c r="A152" s="14" t="s">
        <v>298</v>
      </c>
      <c r="B152" s="81" t="s">
        <v>235</v>
      </c>
      <c r="C152" s="82" t="s">
        <v>3</v>
      </c>
      <c r="D152" s="83">
        <v>1</v>
      </c>
      <c r="G152" s="23"/>
    </row>
    <row r="153" spans="1:7" ht="15.75" x14ac:dyDescent="0.2">
      <c r="A153" s="40" t="s">
        <v>683</v>
      </c>
      <c r="B153" s="81" t="s">
        <v>684</v>
      </c>
      <c r="C153" s="82" t="s">
        <v>866</v>
      </c>
      <c r="D153" s="83">
        <f>3.3*3.6</f>
        <v>11.88</v>
      </c>
      <c r="G153" s="23"/>
    </row>
    <row r="154" spans="1:7" ht="15.75" x14ac:dyDescent="0.2">
      <c r="A154" s="40" t="s">
        <v>685</v>
      </c>
      <c r="B154" s="81" t="s">
        <v>686</v>
      </c>
      <c r="C154" s="82" t="s">
        <v>866</v>
      </c>
      <c r="D154" s="83">
        <f>D153</f>
        <v>11.88</v>
      </c>
      <c r="G154" s="23"/>
    </row>
    <row r="155" spans="1:7" ht="15.75" x14ac:dyDescent="0.2">
      <c r="A155" s="40" t="s">
        <v>687</v>
      </c>
      <c r="B155" s="81" t="s">
        <v>688</v>
      </c>
      <c r="C155" s="82" t="s">
        <v>866</v>
      </c>
      <c r="D155" s="83">
        <f>D153</f>
        <v>11.88</v>
      </c>
      <c r="G155" s="23"/>
    </row>
    <row r="156" spans="1:7" x14ac:dyDescent="0.2">
      <c r="A156" s="14" t="s">
        <v>24</v>
      </c>
      <c r="B156" s="87" t="s">
        <v>299</v>
      </c>
      <c r="C156" s="82"/>
      <c r="D156" s="83"/>
      <c r="G156" s="23"/>
    </row>
    <row r="157" spans="1:7" ht="25.5" x14ac:dyDescent="0.2">
      <c r="A157" s="14" t="s">
        <v>32</v>
      </c>
      <c r="B157" s="81" t="s">
        <v>300</v>
      </c>
      <c r="C157" s="82" t="s">
        <v>865</v>
      </c>
      <c r="D157" s="83">
        <v>565.6</v>
      </c>
      <c r="G157" s="23"/>
    </row>
    <row r="158" spans="1:7" ht="25.5" x14ac:dyDescent="0.2">
      <c r="A158" s="14" t="s">
        <v>33</v>
      </c>
      <c r="B158" s="81" t="s">
        <v>301</v>
      </c>
      <c r="C158" s="82" t="s">
        <v>865</v>
      </c>
      <c r="D158" s="83">
        <f>D157</f>
        <v>565.6</v>
      </c>
      <c r="G158" s="23"/>
    </row>
    <row r="159" spans="1:7" x14ac:dyDescent="0.2">
      <c r="A159" s="14" t="s">
        <v>19</v>
      </c>
      <c r="B159" s="87" t="s">
        <v>302</v>
      </c>
      <c r="C159" s="82"/>
      <c r="D159" s="97"/>
      <c r="G159" s="23"/>
    </row>
    <row r="160" spans="1:7" x14ac:dyDescent="0.2">
      <c r="A160" s="14" t="s">
        <v>55</v>
      </c>
      <c r="B160" s="81" t="s">
        <v>303</v>
      </c>
      <c r="C160" s="84" t="s">
        <v>0</v>
      </c>
      <c r="D160" s="83">
        <v>1</v>
      </c>
      <c r="G160" s="23"/>
    </row>
    <row r="161" spans="1:7" x14ac:dyDescent="0.2">
      <c r="A161" s="14" t="s">
        <v>57</v>
      </c>
      <c r="B161" s="81" t="s">
        <v>304</v>
      </c>
      <c r="C161" s="84" t="s">
        <v>0</v>
      </c>
      <c r="D161" s="83">
        <v>2</v>
      </c>
      <c r="G161" s="23"/>
    </row>
    <row r="162" spans="1:7" x14ac:dyDescent="0.2">
      <c r="A162" s="14" t="s">
        <v>59</v>
      </c>
      <c r="B162" s="81" t="s">
        <v>305</v>
      </c>
      <c r="C162" s="82" t="s">
        <v>0</v>
      </c>
      <c r="D162" s="83">
        <v>1</v>
      </c>
      <c r="G162" s="23"/>
    </row>
    <row r="163" spans="1:7" x14ac:dyDescent="0.2">
      <c r="A163" s="37" t="s">
        <v>61</v>
      </c>
      <c r="B163" s="81" t="s">
        <v>306</v>
      </c>
      <c r="C163" s="82" t="s">
        <v>0</v>
      </c>
      <c r="D163" s="83">
        <v>1</v>
      </c>
      <c r="G163" s="23"/>
    </row>
    <row r="164" spans="1:7" ht="15.75" x14ac:dyDescent="0.2">
      <c r="A164" s="14" t="s">
        <v>62</v>
      </c>
      <c r="B164" s="81" t="s">
        <v>307</v>
      </c>
      <c r="C164" s="82" t="s">
        <v>864</v>
      </c>
      <c r="D164" s="83">
        <v>0.54</v>
      </c>
      <c r="G164" s="23"/>
    </row>
    <row r="165" spans="1:7" ht="15.75" x14ac:dyDescent="0.2">
      <c r="A165" s="14" t="s">
        <v>64</v>
      </c>
      <c r="B165" s="81" t="s">
        <v>308</v>
      </c>
      <c r="C165" s="82" t="s">
        <v>865</v>
      </c>
      <c r="D165" s="83">
        <f>1.8*5</f>
        <v>9</v>
      </c>
      <c r="G165" s="23"/>
    </row>
    <row r="166" spans="1:7" x14ac:dyDescent="0.2">
      <c r="A166" s="14" t="s">
        <v>309</v>
      </c>
      <c r="B166" s="81" t="s">
        <v>310</v>
      </c>
      <c r="C166" s="82" t="s">
        <v>9</v>
      </c>
      <c r="D166" s="83">
        <v>16.55</v>
      </c>
      <c r="G166" s="23"/>
    </row>
    <row r="167" spans="1:7" ht="25.5" x14ac:dyDescent="0.2">
      <c r="A167" s="37" t="s">
        <v>311</v>
      </c>
      <c r="B167" s="81" t="s">
        <v>312</v>
      </c>
      <c r="C167" s="82" t="s">
        <v>865</v>
      </c>
      <c r="D167" s="83">
        <f>2.751*2.19*2+3.04*4.69</f>
        <v>26.31</v>
      </c>
      <c r="G167" s="23"/>
    </row>
    <row r="168" spans="1:7" s="6" customFormat="1" x14ac:dyDescent="0.2">
      <c r="A168" s="1" t="s">
        <v>805</v>
      </c>
      <c r="B168" s="2" t="s">
        <v>806</v>
      </c>
      <c r="C168" s="4"/>
      <c r="D168" s="105"/>
    </row>
    <row r="169" spans="1:7" s="6" customFormat="1" ht="51" x14ac:dyDescent="0.2">
      <c r="A169" s="1"/>
      <c r="B169" s="7" t="s">
        <v>807</v>
      </c>
      <c r="C169" s="3" t="s">
        <v>808</v>
      </c>
      <c r="D169" s="106">
        <v>1</v>
      </c>
    </row>
    <row r="170" spans="1:7" ht="15.75" x14ac:dyDescent="0.25">
      <c r="A170" s="14"/>
      <c r="B170" s="18" t="s">
        <v>172</v>
      </c>
      <c r="C170" s="25"/>
      <c r="D170" s="26"/>
      <c r="G170" s="23"/>
    </row>
    <row r="171" spans="1:7" x14ac:dyDescent="0.2">
      <c r="A171" s="14">
        <v>1</v>
      </c>
      <c r="B171" s="98" t="s">
        <v>113</v>
      </c>
      <c r="C171" s="99" t="s">
        <v>822</v>
      </c>
      <c r="D171" s="21">
        <v>1</v>
      </c>
      <c r="G171" s="23"/>
    </row>
    <row r="172" spans="1:7" x14ac:dyDescent="0.2">
      <c r="A172" s="14">
        <v>2</v>
      </c>
      <c r="B172" s="98" t="s">
        <v>114</v>
      </c>
      <c r="C172" s="99" t="s">
        <v>9</v>
      </c>
      <c r="D172" s="21">
        <v>46.8</v>
      </c>
      <c r="G172" s="23"/>
    </row>
    <row r="173" spans="1:7" x14ac:dyDescent="0.2">
      <c r="A173" s="14">
        <v>3</v>
      </c>
      <c r="B173" s="98" t="s">
        <v>823</v>
      </c>
      <c r="C173" s="99" t="s">
        <v>0</v>
      </c>
      <c r="D173" s="21">
        <v>1</v>
      </c>
      <c r="G173" s="23"/>
    </row>
    <row r="174" spans="1:7" x14ac:dyDescent="0.2">
      <c r="A174" s="14">
        <v>4</v>
      </c>
      <c r="B174" s="98" t="s">
        <v>115</v>
      </c>
      <c r="C174" s="99" t="s">
        <v>0</v>
      </c>
      <c r="D174" s="21">
        <v>1</v>
      </c>
      <c r="G174" s="23"/>
    </row>
    <row r="175" spans="1:7" x14ac:dyDescent="0.2">
      <c r="A175" s="14">
        <v>5</v>
      </c>
      <c r="B175" s="98" t="s">
        <v>116</v>
      </c>
      <c r="C175" s="99" t="s">
        <v>0</v>
      </c>
      <c r="D175" s="21">
        <v>1</v>
      </c>
      <c r="G175" s="23"/>
    </row>
    <row r="176" spans="1:7" x14ac:dyDescent="0.2">
      <c r="A176" s="14">
        <v>6</v>
      </c>
      <c r="B176" s="98" t="s">
        <v>117</v>
      </c>
      <c r="C176" s="99" t="s">
        <v>0</v>
      </c>
      <c r="D176" s="21">
        <v>1</v>
      </c>
      <c r="G176" s="23"/>
    </row>
    <row r="177" spans="1:7" x14ac:dyDescent="0.2">
      <c r="A177" s="14">
        <v>7</v>
      </c>
      <c r="B177" s="98" t="s">
        <v>118</v>
      </c>
      <c r="C177" s="99" t="s">
        <v>0</v>
      </c>
      <c r="D177" s="21">
        <v>1</v>
      </c>
      <c r="G177" s="23"/>
    </row>
    <row r="178" spans="1:7" x14ac:dyDescent="0.2">
      <c r="A178" s="14">
        <v>8</v>
      </c>
      <c r="B178" s="98" t="s">
        <v>313</v>
      </c>
      <c r="C178" s="99" t="s">
        <v>0</v>
      </c>
      <c r="D178" s="21">
        <v>1</v>
      </c>
      <c r="G178" s="23"/>
    </row>
    <row r="179" spans="1:7" x14ac:dyDescent="0.2">
      <c r="A179" s="14">
        <v>9</v>
      </c>
      <c r="B179" s="98" t="s">
        <v>119</v>
      </c>
      <c r="C179" s="99" t="s">
        <v>0</v>
      </c>
      <c r="D179" s="21">
        <v>1</v>
      </c>
      <c r="G179" s="23"/>
    </row>
    <row r="180" spans="1:7" x14ac:dyDescent="0.2">
      <c r="A180" s="14">
        <v>10</v>
      </c>
      <c r="B180" s="98" t="s">
        <v>120</v>
      </c>
      <c r="C180" s="99" t="s">
        <v>0</v>
      </c>
      <c r="D180" s="21">
        <v>1</v>
      </c>
      <c r="G180" s="23"/>
    </row>
    <row r="181" spans="1:7" x14ac:dyDescent="0.2">
      <c r="A181" s="14">
        <v>11</v>
      </c>
      <c r="B181" s="98" t="s">
        <v>121</v>
      </c>
      <c r="C181" s="99" t="s">
        <v>0</v>
      </c>
      <c r="D181" s="21">
        <v>6</v>
      </c>
      <c r="G181" s="23"/>
    </row>
    <row r="182" spans="1:7" x14ac:dyDescent="0.2">
      <c r="A182" s="14">
        <v>12</v>
      </c>
      <c r="B182" s="98" t="s">
        <v>122</v>
      </c>
      <c r="C182" s="99" t="s">
        <v>0</v>
      </c>
      <c r="D182" s="21">
        <v>1</v>
      </c>
      <c r="G182" s="23"/>
    </row>
    <row r="183" spans="1:7" x14ac:dyDescent="0.2">
      <c r="A183" s="14">
        <v>13</v>
      </c>
      <c r="B183" s="98" t="s">
        <v>123</v>
      </c>
      <c r="C183" s="99" t="s">
        <v>0</v>
      </c>
      <c r="D183" s="21">
        <v>1</v>
      </c>
      <c r="G183" s="23"/>
    </row>
    <row r="184" spans="1:7" x14ac:dyDescent="0.2">
      <c r="A184" s="14">
        <v>14</v>
      </c>
      <c r="B184" s="98" t="s">
        <v>124</v>
      </c>
      <c r="C184" s="99" t="s">
        <v>3</v>
      </c>
      <c r="D184" s="21">
        <v>1</v>
      </c>
      <c r="G184" s="23"/>
    </row>
    <row r="185" spans="1:7" x14ac:dyDescent="0.2">
      <c r="A185" s="14">
        <v>15</v>
      </c>
      <c r="B185" s="98" t="s">
        <v>125</v>
      </c>
      <c r="C185" s="99" t="s">
        <v>3</v>
      </c>
      <c r="D185" s="21">
        <v>1</v>
      </c>
      <c r="G185" s="23"/>
    </row>
    <row r="186" spans="1:7" ht="15.75" x14ac:dyDescent="0.2">
      <c r="A186" s="14">
        <v>16</v>
      </c>
      <c r="B186" s="98" t="s">
        <v>126</v>
      </c>
      <c r="C186" s="82" t="s">
        <v>865</v>
      </c>
      <c r="D186" s="21">
        <v>1410</v>
      </c>
      <c r="G186" s="23"/>
    </row>
    <row r="187" spans="1:7" x14ac:dyDescent="0.2">
      <c r="A187" s="14">
        <v>17</v>
      </c>
      <c r="B187" s="98" t="s">
        <v>691</v>
      </c>
      <c r="C187" s="82" t="s">
        <v>690</v>
      </c>
      <c r="D187" s="41">
        <v>1</v>
      </c>
      <c r="G187" s="23"/>
    </row>
    <row r="188" spans="1:7" x14ac:dyDescent="0.2">
      <c r="A188" s="14">
        <v>18</v>
      </c>
      <c r="B188" s="98" t="s">
        <v>689</v>
      </c>
      <c r="C188" s="82" t="s">
        <v>690</v>
      </c>
      <c r="D188" s="41">
        <v>1</v>
      </c>
      <c r="G188" s="23"/>
    </row>
    <row r="189" spans="1:7" s="6" customFormat="1" x14ac:dyDescent="0.2">
      <c r="A189" s="1" t="s">
        <v>805</v>
      </c>
      <c r="B189" s="2" t="s">
        <v>806</v>
      </c>
      <c r="C189" s="4"/>
      <c r="D189" s="105"/>
    </row>
    <row r="190" spans="1:7" s="6" customFormat="1" ht="51" x14ac:dyDescent="0.2">
      <c r="A190" s="1"/>
      <c r="B190" s="7" t="s">
        <v>807</v>
      </c>
      <c r="C190" s="3" t="s">
        <v>808</v>
      </c>
      <c r="D190" s="106">
        <v>1</v>
      </c>
    </row>
    <row r="191" spans="1:7" ht="15.75" x14ac:dyDescent="0.25">
      <c r="A191" s="14"/>
      <c r="B191" s="42" t="s">
        <v>174</v>
      </c>
      <c r="C191" s="25"/>
      <c r="D191" s="26"/>
      <c r="G191" s="23"/>
    </row>
    <row r="192" spans="1:7" x14ac:dyDescent="0.2">
      <c r="A192" s="14"/>
      <c r="B192" s="43" t="s">
        <v>314</v>
      </c>
      <c r="C192" s="24"/>
      <c r="D192" s="24"/>
      <c r="G192" s="23"/>
    </row>
    <row r="193" spans="1:7" ht="38.25" x14ac:dyDescent="0.2">
      <c r="A193" s="14">
        <v>1</v>
      </c>
      <c r="B193" s="44" t="s">
        <v>892</v>
      </c>
      <c r="C193" s="45" t="s">
        <v>3</v>
      </c>
      <c r="D193" s="46">
        <v>1</v>
      </c>
      <c r="G193" s="23"/>
    </row>
    <row r="194" spans="1:7" x14ac:dyDescent="0.2">
      <c r="A194" s="14">
        <v>2</v>
      </c>
      <c r="B194" s="44" t="s">
        <v>315</v>
      </c>
      <c r="C194" s="45" t="s">
        <v>3</v>
      </c>
      <c r="D194" s="46">
        <v>1</v>
      </c>
      <c r="G194" s="23"/>
    </row>
    <row r="195" spans="1:7" x14ac:dyDescent="0.2">
      <c r="A195" s="14">
        <v>3</v>
      </c>
      <c r="B195" s="44" t="s">
        <v>692</v>
      </c>
      <c r="C195" s="45" t="s">
        <v>3</v>
      </c>
      <c r="D195" s="46">
        <v>1</v>
      </c>
      <c r="G195" s="23"/>
    </row>
    <row r="196" spans="1:7" x14ac:dyDescent="0.2">
      <c r="A196" s="14">
        <v>4</v>
      </c>
      <c r="B196" s="44" t="s">
        <v>693</v>
      </c>
      <c r="C196" s="45" t="s">
        <v>3</v>
      </c>
      <c r="D196" s="46">
        <v>1</v>
      </c>
      <c r="G196" s="23"/>
    </row>
    <row r="197" spans="1:7" ht="14.1" customHeight="1" x14ac:dyDescent="0.2">
      <c r="A197" s="14">
        <v>5</v>
      </c>
      <c r="B197" s="44" t="s">
        <v>316</v>
      </c>
      <c r="C197" s="45" t="s">
        <v>3</v>
      </c>
      <c r="D197" s="46">
        <v>1</v>
      </c>
      <c r="G197" s="23"/>
    </row>
    <row r="198" spans="1:7" x14ac:dyDescent="0.2">
      <c r="A198" s="14">
        <v>6</v>
      </c>
      <c r="B198" s="44" t="s">
        <v>317</v>
      </c>
      <c r="C198" s="45" t="s">
        <v>3</v>
      </c>
      <c r="D198" s="46">
        <v>1</v>
      </c>
      <c r="G198" s="23"/>
    </row>
    <row r="199" spans="1:7" x14ac:dyDescent="0.2">
      <c r="A199" s="14">
        <v>7</v>
      </c>
      <c r="B199" s="44" t="s">
        <v>318</v>
      </c>
      <c r="C199" s="45" t="s">
        <v>0</v>
      </c>
      <c r="D199" s="46">
        <v>1</v>
      </c>
      <c r="G199" s="23"/>
    </row>
    <row r="200" spans="1:7" x14ac:dyDescent="0.2">
      <c r="A200" s="14">
        <v>8</v>
      </c>
      <c r="B200" s="44" t="s">
        <v>319</v>
      </c>
      <c r="C200" s="45" t="s">
        <v>0</v>
      </c>
      <c r="D200" s="46">
        <v>7</v>
      </c>
      <c r="G200" s="23"/>
    </row>
    <row r="201" spans="1:7" x14ac:dyDescent="0.2">
      <c r="A201" s="14">
        <v>9</v>
      </c>
      <c r="B201" s="44" t="s">
        <v>320</v>
      </c>
      <c r="C201" s="45" t="s">
        <v>0</v>
      </c>
      <c r="D201" s="46">
        <v>3</v>
      </c>
      <c r="G201" s="23"/>
    </row>
    <row r="202" spans="1:7" x14ac:dyDescent="0.2">
      <c r="A202" s="14">
        <v>10</v>
      </c>
      <c r="B202" s="44" t="s">
        <v>321</v>
      </c>
      <c r="C202" s="45" t="s">
        <v>0</v>
      </c>
      <c r="D202" s="46">
        <v>3</v>
      </c>
      <c r="G202" s="23"/>
    </row>
    <row r="203" spans="1:7" x14ac:dyDescent="0.2">
      <c r="A203" s="14">
        <v>11</v>
      </c>
      <c r="B203" s="44" t="s">
        <v>322</v>
      </c>
      <c r="C203" s="45" t="s">
        <v>0</v>
      </c>
      <c r="D203" s="46">
        <v>4</v>
      </c>
      <c r="G203" s="23"/>
    </row>
    <row r="204" spans="1:7" x14ac:dyDescent="0.2">
      <c r="A204" s="14">
        <v>12</v>
      </c>
      <c r="B204" s="44" t="s">
        <v>323</v>
      </c>
      <c r="C204" s="45" t="s">
        <v>0</v>
      </c>
      <c r="D204" s="46">
        <v>1</v>
      </c>
      <c r="G204" s="23"/>
    </row>
    <row r="205" spans="1:7" x14ac:dyDescent="0.2">
      <c r="A205" s="14">
        <v>13</v>
      </c>
      <c r="B205" s="44" t="s">
        <v>324</v>
      </c>
      <c r="C205" s="45" t="s">
        <v>0</v>
      </c>
      <c r="D205" s="46">
        <v>2</v>
      </c>
      <c r="G205" s="23"/>
    </row>
    <row r="206" spans="1:7" x14ac:dyDescent="0.2">
      <c r="A206" s="14">
        <v>14</v>
      </c>
      <c r="B206" s="44" t="s">
        <v>325</v>
      </c>
      <c r="C206" s="45" t="s">
        <v>0</v>
      </c>
      <c r="D206" s="46">
        <v>2</v>
      </c>
      <c r="G206" s="23"/>
    </row>
    <row r="207" spans="1:7" x14ac:dyDescent="0.2">
      <c r="A207" s="14">
        <v>15</v>
      </c>
      <c r="B207" s="44" t="s">
        <v>326</v>
      </c>
      <c r="C207" s="45" t="s">
        <v>0</v>
      </c>
      <c r="D207" s="46">
        <v>2</v>
      </c>
      <c r="G207" s="23"/>
    </row>
    <row r="208" spans="1:7" x14ac:dyDescent="0.2">
      <c r="A208" s="14">
        <v>16</v>
      </c>
      <c r="B208" s="44" t="s">
        <v>893</v>
      </c>
      <c r="C208" s="45" t="s">
        <v>3</v>
      </c>
      <c r="D208" s="46">
        <v>2</v>
      </c>
      <c r="G208" s="23"/>
    </row>
    <row r="209" spans="1:7" x14ac:dyDescent="0.2">
      <c r="A209" s="14">
        <v>17</v>
      </c>
      <c r="B209" s="44" t="s">
        <v>894</v>
      </c>
      <c r="C209" s="45" t="s">
        <v>0</v>
      </c>
      <c r="D209" s="46">
        <v>4</v>
      </c>
      <c r="G209" s="23"/>
    </row>
    <row r="210" spans="1:7" x14ac:dyDescent="0.2">
      <c r="A210" s="14">
        <v>18</v>
      </c>
      <c r="B210" s="44" t="s">
        <v>895</v>
      </c>
      <c r="C210" s="45" t="s">
        <v>0</v>
      </c>
      <c r="D210" s="46">
        <v>7</v>
      </c>
      <c r="G210" s="23"/>
    </row>
    <row r="211" spans="1:7" x14ac:dyDescent="0.2">
      <c r="A211" s="14">
        <v>19</v>
      </c>
      <c r="B211" s="44" t="s">
        <v>896</v>
      </c>
      <c r="C211" s="45" t="s">
        <v>0</v>
      </c>
      <c r="D211" s="46">
        <v>8</v>
      </c>
      <c r="G211" s="23"/>
    </row>
    <row r="212" spans="1:7" x14ac:dyDescent="0.2">
      <c r="A212" s="14">
        <v>20</v>
      </c>
      <c r="B212" s="44" t="s">
        <v>897</v>
      </c>
      <c r="C212" s="45" t="s">
        <v>0</v>
      </c>
      <c r="D212" s="46">
        <v>4</v>
      </c>
      <c r="G212" s="23"/>
    </row>
    <row r="213" spans="1:7" x14ac:dyDescent="0.2">
      <c r="A213" s="14">
        <v>21</v>
      </c>
      <c r="B213" s="44" t="s">
        <v>898</v>
      </c>
      <c r="C213" s="45" t="s">
        <v>3</v>
      </c>
      <c r="D213" s="46">
        <v>13</v>
      </c>
      <c r="G213" s="23"/>
    </row>
    <row r="214" spans="1:7" x14ac:dyDescent="0.2">
      <c r="A214" s="14">
        <v>22</v>
      </c>
      <c r="B214" s="44" t="s">
        <v>899</v>
      </c>
      <c r="C214" s="45" t="s">
        <v>0</v>
      </c>
      <c r="D214" s="46">
        <v>2</v>
      </c>
      <c r="G214" s="23"/>
    </row>
    <row r="215" spans="1:7" x14ac:dyDescent="0.2">
      <c r="A215" s="14">
        <v>23</v>
      </c>
      <c r="B215" s="44" t="s">
        <v>900</v>
      </c>
      <c r="C215" s="45" t="s">
        <v>0</v>
      </c>
      <c r="D215" s="46">
        <v>5</v>
      </c>
      <c r="G215" s="23"/>
    </row>
    <row r="216" spans="1:7" x14ac:dyDescent="0.2">
      <c r="A216" s="14">
        <v>24</v>
      </c>
      <c r="B216" s="44" t="s">
        <v>901</v>
      </c>
      <c r="C216" s="45" t="s">
        <v>3</v>
      </c>
      <c r="D216" s="46">
        <v>1</v>
      </c>
      <c r="G216" s="23"/>
    </row>
    <row r="217" spans="1:7" x14ac:dyDescent="0.2">
      <c r="A217" s="14">
        <v>25</v>
      </c>
      <c r="B217" s="44" t="s">
        <v>327</v>
      </c>
      <c r="C217" s="45" t="s">
        <v>3</v>
      </c>
      <c r="D217" s="46">
        <v>1</v>
      </c>
      <c r="G217" s="23"/>
    </row>
    <row r="218" spans="1:7" x14ac:dyDescent="0.2">
      <c r="A218" s="14">
        <v>26</v>
      </c>
      <c r="B218" s="44" t="s">
        <v>768</v>
      </c>
      <c r="C218" s="45" t="s">
        <v>9</v>
      </c>
      <c r="D218" s="46">
        <v>15</v>
      </c>
      <c r="G218" s="23"/>
    </row>
    <row r="219" spans="1:7" x14ac:dyDescent="0.2">
      <c r="A219" s="14">
        <v>27</v>
      </c>
      <c r="B219" s="44" t="s">
        <v>750</v>
      </c>
      <c r="C219" s="45" t="s">
        <v>9</v>
      </c>
      <c r="D219" s="46">
        <v>48</v>
      </c>
      <c r="G219" s="23"/>
    </row>
    <row r="220" spans="1:7" x14ac:dyDescent="0.2">
      <c r="A220" s="14">
        <v>28</v>
      </c>
      <c r="B220" s="44" t="s">
        <v>751</v>
      </c>
      <c r="C220" s="45" t="s">
        <v>9</v>
      </c>
      <c r="D220" s="46">
        <v>36</v>
      </c>
      <c r="G220" s="23"/>
    </row>
    <row r="221" spans="1:7" x14ac:dyDescent="0.2">
      <c r="A221" s="14">
        <v>29</v>
      </c>
      <c r="B221" s="44" t="s">
        <v>752</v>
      </c>
      <c r="C221" s="45" t="s">
        <v>9</v>
      </c>
      <c r="D221" s="46">
        <v>66</v>
      </c>
      <c r="G221" s="23"/>
    </row>
    <row r="222" spans="1:7" x14ac:dyDescent="0.2">
      <c r="A222" s="14">
        <v>30</v>
      </c>
      <c r="B222" s="44" t="s">
        <v>769</v>
      </c>
      <c r="C222" s="45" t="s">
        <v>9</v>
      </c>
      <c r="D222" s="46">
        <v>9</v>
      </c>
      <c r="G222" s="23"/>
    </row>
    <row r="223" spans="1:7" x14ac:dyDescent="0.2">
      <c r="A223" s="14">
        <v>31</v>
      </c>
      <c r="B223" s="44" t="s">
        <v>771</v>
      </c>
      <c r="C223" s="45" t="s">
        <v>9</v>
      </c>
      <c r="D223" s="46">
        <v>4</v>
      </c>
      <c r="G223" s="23"/>
    </row>
    <row r="224" spans="1:7" x14ac:dyDescent="0.2">
      <c r="A224" s="14">
        <v>32</v>
      </c>
      <c r="B224" s="44" t="s">
        <v>772</v>
      </c>
      <c r="C224" s="45" t="s">
        <v>9</v>
      </c>
      <c r="D224" s="46">
        <v>7</v>
      </c>
      <c r="G224" s="23"/>
    </row>
    <row r="225" spans="1:7" x14ac:dyDescent="0.2">
      <c r="A225" s="14">
        <v>33</v>
      </c>
      <c r="B225" s="44" t="s">
        <v>773</v>
      </c>
      <c r="C225" s="45" t="s">
        <v>9</v>
      </c>
      <c r="D225" s="46">
        <v>7</v>
      </c>
      <c r="G225" s="23"/>
    </row>
    <row r="226" spans="1:7" x14ac:dyDescent="0.2">
      <c r="A226" s="14">
        <v>34</v>
      </c>
      <c r="B226" s="44" t="s">
        <v>775</v>
      </c>
      <c r="C226" s="45" t="s">
        <v>9</v>
      </c>
      <c r="D226" s="46">
        <v>3</v>
      </c>
      <c r="G226" s="23"/>
    </row>
    <row r="227" spans="1:7" x14ac:dyDescent="0.2">
      <c r="A227" s="14">
        <v>35</v>
      </c>
      <c r="B227" s="44" t="s">
        <v>778</v>
      </c>
      <c r="C227" s="45" t="s">
        <v>9</v>
      </c>
      <c r="D227" s="46">
        <v>2</v>
      </c>
      <c r="G227" s="23"/>
    </row>
    <row r="228" spans="1:7" x14ac:dyDescent="0.2">
      <c r="A228" s="14">
        <v>36</v>
      </c>
      <c r="B228" s="44" t="s">
        <v>694</v>
      </c>
      <c r="C228" s="45" t="s">
        <v>3</v>
      </c>
      <c r="D228" s="46">
        <v>1</v>
      </c>
      <c r="G228" s="23"/>
    </row>
    <row r="229" spans="1:7" ht="15.75" x14ac:dyDescent="0.2">
      <c r="A229" s="14">
        <v>37</v>
      </c>
      <c r="B229" s="44" t="s">
        <v>749</v>
      </c>
      <c r="C229" s="45" t="s">
        <v>810</v>
      </c>
      <c r="D229" s="46">
        <v>25</v>
      </c>
      <c r="G229" s="23"/>
    </row>
    <row r="230" spans="1:7" ht="15.75" x14ac:dyDescent="0.2">
      <c r="A230" s="14">
        <v>38</v>
      </c>
      <c r="B230" s="44" t="s">
        <v>761</v>
      </c>
      <c r="C230" s="45" t="s">
        <v>810</v>
      </c>
      <c r="D230" s="46">
        <v>58</v>
      </c>
      <c r="G230" s="23"/>
    </row>
    <row r="231" spans="1:7" ht="15.75" x14ac:dyDescent="0.2">
      <c r="A231" s="14">
        <v>39</v>
      </c>
      <c r="B231" s="44" t="s">
        <v>328</v>
      </c>
      <c r="C231" s="45" t="s">
        <v>810</v>
      </c>
      <c r="D231" s="46">
        <v>58</v>
      </c>
      <c r="G231" s="23"/>
    </row>
    <row r="232" spans="1:7" x14ac:dyDescent="0.2">
      <c r="A232" s="14">
        <v>40</v>
      </c>
      <c r="B232" s="44" t="s">
        <v>329</v>
      </c>
      <c r="C232" s="45" t="s">
        <v>3</v>
      </c>
      <c r="D232" s="46">
        <v>1</v>
      </c>
      <c r="G232" s="23"/>
    </row>
    <row r="233" spans="1:7" x14ac:dyDescent="0.2">
      <c r="A233" s="14">
        <v>41</v>
      </c>
      <c r="B233" s="44" t="s">
        <v>777</v>
      </c>
      <c r="C233" s="45" t="s">
        <v>0</v>
      </c>
      <c r="D233" s="46">
        <v>1</v>
      </c>
      <c r="G233" s="23"/>
    </row>
    <row r="234" spans="1:7" x14ac:dyDescent="0.2">
      <c r="A234" s="14">
        <v>42</v>
      </c>
      <c r="B234" s="44" t="s">
        <v>745</v>
      </c>
      <c r="C234" s="45" t="s">
        <v>0</v>
      </c>
      <c r="D234" s="46">
        <v>1</v>
      </c>
      <c r="G234" s="23"/>
    </row>
    <row r="235" spans="1:7" x14ac:dyDescent="0.2">
      <c r="A235" s="14">
        <v>43</v>
      </c>
      <c r="B235" s="44" t="s">
        <v>746</v>
      </c>
      <c r="C235" s="45" t="s">
        <v>0</v>
      </c>
      <c r="D235" s="46">
        <v>4</v>
      </c>
      <c r="G235" s="23"/>
    </row>
    <row r="236" spans="1:7" x14ac:dyDescent="0.2">
      <c r="A236" s="14">
        <v>44</v>
      </c>
      <c r="B236" s="44" t="s">
        <v>753</v>
      </c>
      <c r="C236" s="45" t="s">
        <v>0</v>
      </c>
      <c r="D236" s="46">
        <v>5</v>
      </c>
      <c r="G236" s="23"/>
    </row>
    <row r="237" spans="1:7" x14ac:dyDescent="0.2">
      <c r="A237" s="14">
        <v>45</v>
      </c>
      <c r="B237" s="44" t="s">
        <v>337</v>
      </c>
      <c r="C237" s="45" t="s">
        <v>0</v>
      </c>
      <c r="D237" s="46">
        <v>2</v>
      </c>
      <c r="G237" s="23"/>
    </row>
    <row r="238" spans="1:7" x14ac:dyDescent="0.2">
      <c r="A238" s="14">
        <v>46</v>
      </c>
      <c r="B238" s="44" t="s">
        <v>330</v>
      </c>
      <c r="C238" s="45" t="s">
        <v>0</v>
      </c>
      <c r="D238" s="46">
        <v>2</v>
      </c>
      <c r="G238" s="23"/>
    </row>
    <row r="239" spans="1:7" x14ac:dyDescent="0.2">
      <c r="A239" s="14">
        <v>47</v>
      </c>
      <c r="B239" s="44" t="s">
        <v>756</v>
      </c>
      <c r="C239" s="45" t="s">
        <v>0</v>
      </c>
      <c r="D239" s="46">
        <v>1</v>
      </c>
      <c r="G239" s="23"/>
    </row>
    <row r="240" spans="1:7" x14ac:dyDescent="0.2">
      <c r="A240" s="14">
        <v>48</v>
      </c>
      <c r="B240" s="44" t="s">
        <v>757</v>
      </c>
      <c r="C240" s="45" t="s">
        <v>0</v>
      </c>
      <c r="D240" s="46">
        <v>3</v>
      </c>
      <c r="G240" s="23"/>
    </row>
    <row r="241" spans="1:7" x14ac:dyDescent="0.2">
      <c r="A241" s="14">
        <v>49</v>
      </c>
      <c r="B241" s="44" t="s">
        <v>758</v>
      </c>
      <c r="C241" s="45" t="s">
        <v>0</v>
      </c>
      <c r="D241" s="46">
        <v>6</v>
      </c>
      <c r="G241" s="23"/>
    </row>
    <row r="242" spans="1:7" x14ac:dyDescent="0.2">
      <c r="A242" s="14">
        <v>50</v>
      </c>
      <c r="B242" s="44" t="s">
        <v>747</v>
      </c>
      <c r="C242" s="45" t="s">
        <v>0</v>
      </c>
      <c r="D242" s="46">
        <v>1</v>
      </c>
      <c r="G242" s="23"/>
    </row>
    <row r="243" spans="1:7" x14ac:dyDescent="0.2">
      <c r="A243" s="14">
        <v>51</v>
      </c>
      <c r="B243" s="44" t="s">
        <v>760</v>
      </c>
      <c r="C243" s="45" t="s">
        <v>0</v>
      </c>
      <c r="D243" s="46">
        <v>1</v>
      </c>
      <c r="G243" s="23"/>
    </row>
    <row r="244" spans="1:7" x14ac:dyDescent="0.2">
      <c r="A244" s="14">
        <v>52</v>
      </c>
      <c r="B244" s="44" t="s">
        <v>748</v>
      </c>
      <c r="C244" s="45" t="s">
        <v>0</v>
      </c>
      <c r="D244" s="46">
        <v>2</v>
      </c>
      <c r="G244" s="23"/>
    </row>
    <row r="245" spans="1:7" x14ac:dyDescent="0.2">
      <c r="A245" s="14">
        <v>53</v>
      </c>
      <c r="B245" s="44" t="s">
        <v>331</v>
      </c>
      <c r="C245" s="45" t="s">
        <v>3</v>
      </c>
      <c r="D245" s="46">
        <v>1</v>
      </c>
      <c r="G245" s="23"/>
    </row>
    <row r="246" spans="1:7" x14ac:dyDescent="0.2">
      <c r="A246" s="14">
        <v>54</v>
      </c>
      <c r="B246" s="44" t="s">
        <v>332</v>
      </c>
      <c r="C246" s="45" t="s">
        <v>3</v>
      </c>
      <c r="D246" s="46">
        <v>1</v>
      </c>
      <c r="G246" s="23"/>
    </row>
    <row r="247" spans="1:7" x14ac:dyDescent="0.2">
      <c r="A247" s="14">
        <v>55</v>
      </c>
      <c r="B247" s="44" t="s">
        <v>333</v>
      </c>
      <c r="C247" s="45" t="s">
        <v>3</v>
      </c>
      <c r="D247" s="46">
        <v>1</v>
      </c>
      <c r="G247" s="23"/>
    </row>
    <row r="248" spans="1:7" x14ac:dyDescent="0.2">
      <c r="A248" s="14"/>
      <c r="B248" s="47" t="s">
        <v>334</v>
      </c>
      <c r="C248" s="24"/>
      <c r="D248" s="24"/>
      <c r="G248" s="23"/>
    </row>
    <row r="249" spans="1:7" ht="38.25" x14ac:dyDescent="0.2">
      <c r="A249" s="14">
        <v>56</v>
      </c>
      <c r="B249" s="44" t="s">
        <v>902</v>
      </c>
      <c r="C249" s="45" t="s">
        <v>3</v>
      </c>
      <c r="D249" s="46">
        <v>1</v>
      </c>
      <c r="G249" s="23"/>
    </row>
    <row r="250" spans="1:7" x14ac:dyDescent="0.2">
      <c r="A250" s="14">
        <v>57</v>
      </c>
      <c r="B250" s="44" t="s">
        <v>695</v>
      </c>
      <c r="C250" s="45" t="s">
        <v>3</v>
      </c>
      <c r="D250" s="46">
        <v>1</v>
      </c>
      <c r="G250" s="23"/>
    </row>
    <row r="251" spans="1:7" ht="12" customHeight="1" x14ac:dyDescent="0.2">
      <c r="A251" s="14">
        <v>58</v>
      </c>
      <c r="B251" s="44" t="s">
        <v>696</v>
      </c>
      <c r="C251" s="45" t="s">
        <v>3</v>
      </c>
      <c r="D251" s="46">
        <v>1</v>
      </c>
      <c r="G251" s="23"/>
    </row>
    <row r="252" spans="1:7" x14ac:dyDescent="0.2">
      <c r="A252" s="14">
        <v>59</v>
      </c>
      <c r="B252" s="44" t="s">
        <v>697</v>
      </c>
      <c r="C252" s="45" t="s">
        <v>3</v>
      </c>
      <c r="D252" s="46">
        <v>1</v>
      </c>
      <c r="G252" s="23"/>
    </row>
    <row r="253" spans="1:7" ht="14.1" customHeight="1" x14ac:dyDescent="0.2">
      <c r="A253" s="14">
        <v>60</v>
      </c>
      <c r="B253" s="44" t="s">
        <v>698</v>
      </c>
      <c r="C253" s="45" t="s">
        <v>3</v>
      </c>
      <c r="D253" s="46">
        <v>1</v>
      </c>
      <c r="G253" s="23"/>
    </row>
    <row r="254" spans="1:7" x14ac:dyDescent="0.2">
      <c r="A254" s="14">
        <v>61</v>
      </c>
      <c r="B254" s="44" t="s">
        <v>335</v>
      </c>
      <c r="C254" s="45" t="s">
        <v>3</v>
      </c>
      <c r="D254" s="46">
        <v>1</v>
      </c>
      <c r="G254" s="23"/>
    </row>
    <row r="255" spans="1:7" x14ac:dyDescent="0.2">
      <c r="A255" s="14">
        <v>62</v>
      </c>
      <c r="B255" s="44" t="s">
        <v>762</v>
      </c>
      <c r="C255" s="45" t="s">
        <v>0</v>
      </c>
      <c r="D255" s="46">
        <v>3</v>
      </c>
      <c r="G255" s="23"/>
    </row>
    <row r="256" spans="1:7" x14ac:dyDescent="0.2">
      <c r="A256" s="14">
        <v>63</v>
      </c>
      <c r="B256" s="44" t="s">
        <v>763</v>
      </c>
      <c r="C256" s="45" t="s">
        <v>0</v>
      </c>
      <c r="D256" s="46">
        <v>4</v>
      </c>
      <c r="G256" s="23"/>
    </row>
    <row r="257" spans="1:7" x14ac:dyDescent="0.2">
      <c r="A257" s="14">
        <v>64</v>
      </c>
      <c r="B257" s="44" t="s">
        <v>764</v>
      </c>
      <c r="C257" s="45" t="s">
        <v>0</v>
      </c>
      <c r="D257" s="46">
        <v>1</v>
      </c>
      <c r="G257" s="23"/>
    </row>
    <row r="258" spans="1:7" x14ac:dyDescent="0.2">
      <c r="A258" s="14">
        <v>65</v>
      </c>
      <c r="B258" s="44" t="s">
        <v>765</v>
      </c>
      <c r="C258" s="45" t="s">
        <v>0</v>
      </c>
      <c r="D258" s="46">
        <v>2</v>
      </c>
      <c r="G258" s="23"/>
    </row>
    <row r="259" spans="1:7" x14ac:dyDescent="0.2">
      <c r="A259" s="14">
        <v>66</v>
      </c>
      <c r="B259" s="44" t="s">
        <v>766</v>
      </c>
      <c r="C259" s="45" t="s">
        <v>0</v>
      </c>
      <c r="D259" s="46">
        <v>1</v>
      </c>
      <c r="G259" s="23"/>
    </row>
    <row r="260" spans="1:7" x14ac:dyDescent="0.2">
      <c r="A260" s="14">
        <v>67</v>
      </c>
      <c r="B260" s="44" t="s">
        <v>767</v>
      </c>
      <c r="C260" s="45" t="s">
        <v>0</v>
      </c>
      <c r="D260" s="46">
        <v>1</v>
      </c>
      <c r="G260" s="23"/>
    </row>
    <row r="261" spans="1:7" x14ac:dyDescent="0.2">
      <c r="A261" s="14">
        <v>68</v>
      </c>
      <c r="B261" s="44" t="s">
        <v>325</v>
      </c>
      <c r="C261" s="45" t="s">
        <v>0</v>
      </c>
      <c r="D261" s="46">
        <v>1</v>
      </c>
      <c r="G261" s="23"/>
    </row>
    <row r="262" spans="1:7" x14ac:dyDescent="0.2">
      <c r="A262" s="14">
        <v>69</v>
      </c>
      <c r="B262" s="44" t="s">
        <v>326</v>
      </c>
      <c r="C262" s="45" t="s">
        <v>0</v>
      </c>
      <c r="D262" s="46">
        <v>2</v>
      </c>
      <c r="G262" s="23"/>
    </row>
    <row r="263" spans="1:7" x14ac:dyDescent="0.2">
      <c r="A263" s="14">
        <v>70</v>
      </c>
      <c r="B263" s="44" t="s">
        <v>336</v>
      </c>
      <c r="C263" s="45" t="s">
        <v>0</v>
      </c>
      <c r="D263" s="46">
        <v>1</v>
      </c>
      <c r="G263" s="23"/>
    </row>
    <row r="264" spans="1:7" x14ac:dyDescent="0.2">
      <c r="A264" s="14">
        <v>71</v>
      </c>
      <c r="B264" s="44" t="s">
        <v>893</v>
      </c>
      <c r="C264" s="45" t="s">
        <v>3</v>
      </c>
      <c r="D264" s="46">
        <v>5</v>
      </c>
      <c r="G264" s="23"/>
    </row>
    <row r="265" spans="1:7" x14ac:dyDescent="0.2">
      <c r="A265" s="14">
        <v>72</v>
      </c>
      <c r="B265" s="44" t="s">
        <v>894</v>
      </c>
      <c r="C265" s="45" t="s">
        <v>0</v>
      </c>
      <c r="D265" s="46">
        <v>4</v>
      </c>
      <c r="G265" s="23"/>
    </row>
    <row r="266" spans="1:7" x14ac:dyDescent="0.2">
      <c r="A266" s="14">
        <v>73</v>
      </c>
      <c r="B266" s="44" t="s">
        <v>896</v>
      </c>
      <c r="C266" s="45" t="s">
        <v>0</v>
      </c>
      <c r="D266" s="46">
        <v>8</v>
      </c>
      <c r="G266" s="23"/>
    </row>
    <row r="267" spans="1:7" x14ac:dyDescent="0.2">
      <c r="A267" s="14">
        <v>74</v>
      </c>
      <c r="B267" s="44" t="s">
        <v>897</v>
      </c>
      <c r="C267" s="45" t="s">
        <v>0</v>
      </c>
      <c r="D267" s="46">
        <v>4</v>
      </c>
      <c r="G267" s="23"/>
    </row>
    <row r="268" spans="1:7" x14ac:dyDescent="0.2">
      <c r="A268" s="14">
        <v>75</v>
      </c>
      <c r="B268" s="44" t="s">
        <v>898</v>
      </c>
      <c r="C268" s="45" t="s">
        <v>3</v>
      </c>
      <c r="D268" s="46">
        <v>17</v>
      </c>
      <c r="G268" s="23"/>
    </row>
    <row r="269" spans="1:7" x14ac:dyDescent="0.2">
      <c r="A269" s="14">
        <v>76</v>
      </c>
      <c r="B269" s="44" t="s">
        <v>901</v>
      </c>
      <c r="C269" s="45" t="s">
        <v>3</v>
      </c>
      <c r="D269" s="46">
        <v>1</v>
      </c>
      <c r="G269" s="23"/>
    </row>
    <row r="270" spans="1:7" x14ac:dyDescent="0.2">
      <c r="A270" s="14">
        <v>77</v>
      </c>
      <c r="B270" s="44" t="s">
        <v>327</v>
      </c>
      <c r="C270" s="45" t="s">
        <v>3</v>
      </c>
      <c r="D270" s="46">
        <v>1</v>
      </c>
      <c r="G270" s="23"/>
    </row>
    <row r="271" spans="1:7" x14ac:dyDescent="0.2">
      <c r="A271" s="14">
        <v>78</v>
      </c>
      <c r="B271" s="44" t="s">
        <v>768</v>
      </c>
      <c r="C271" s="45" t="s">
        <v>9</v>
      </c>
      <c r="D271" s="46">
        <v>12</v>
      </c>
      <c r="G271" s="23"/>
    </row>
    <row r="272" spans="1:7" x14ac:dyDescent="0.2">
      <c r="A272" s="14">
        <v>79</v>
      </c>
      <c r="B272" s="44" t="s">
        <v>751</v>
      </c>
      <c r="C272" s="45" t="s">
        <v>9</v>
      </c>
      <c r="D272" s="46">
        <v>26</v>
      </c>
      <c r="G272" s="23"/>
    </row>
    <row r="273" spans="1:7" x14ac:dyDescent="0.2">
      <c r="A273" s="14">
        <v>80</v>
      </c>
      <c r="B273" s="44" t="s">
        <v>752</v>
      </c>
      <c r="C273" s="45" t="s">
        <v>9</v>
      </c>
      <c r="D273" s="46">
        <v>76</v>
      </c>
      <c r="G273" s="23"/>
    </row>
    <row r="274" spans="1:7" x14ac:dyDescent="0.2">
      <c r="A274" s="14">
        <v>81</v>
      </c>
      <c r="B274" s="44" t="s">
        <v>769</v>
      </c>
      <c r="C274" s="45" t="s">
        <v>9</v>
      </c>
      <c r="D274" s="46">
        <v>16</v>
      </c>
      <c r="G274" s="23"/>
    </row>
    <row r="275" spans="1:7" x14ac:dyDescent="0.2">
      <c r="A275" s="14">
        <v>82</v>
      </c>
      <c r="B275" s="44" t="s">
        <v>770</v>
      </c>
      <c r="C275" s="45" t="s">
        <v>9</v>
      </c>
      <c r="D275" s="46">
        <v>5</v>
      </c>
      <c r="G275" s="23"/>
    </row>
    <row r="276" spans="1:7" x14ac:dyDescent="0.2">
      <c r="A276" s="14">
        <v>83</v>
      </c>
      <c r="B276" s="44" t="s">
        <v>771</v>
      </c>
      <c r="C276" s="45" t="s">
        <v>9</v>
      </c>
      <c r="D276" s="46">
        <v>4</v>
      </c>
      <c r="G276" s="23"/>
    </row>
    <row r="277" spans="1:7" x14ac:dyDescent="0.2">
      <c r="A277" s="14">
        <v>84</v>
      </c>
      <c r="B277" s="44" t="s">
        <v>772</v>
      </c>
      <c r="C277" s="45" t="s">
        <v>9</v>
      </c>
      <c r="D277" s="46">
        <v>4</v>
      </c>
      <c r="G277" s="23"/>
    </row>
    <row r="278" spans="1:7" x14ac:dyDescent="0.2">
      <c r="A278" s="14">
        <v>85</v>
      </c>
      <c r="B278" s="44" t="s">
        <v>773</v>
      </c>
      <c r="C278" s="45" t="s">
        <v>9</v>
      </c>
      <c r="D278" s="46">
        <v>8</v>
      </c>
      <c r="G278" s="23"/>
    </row>
    <row r="279" spans="1:7" x14ac:dyDescent="0.2">
      <c r="A279" s="14">
        <v>86</v>
      </c>
      <c r="B279" s="44" t="s">
        <v>774</v>
      </c>
      <c r="C279" s="45" t="s">
        <v>9</v>
      </c>
      <c r="D279" s="46">
        <v>4</v>
      </c>
      <c r="G279" s="23"/>
    </row>
    <row r="280" spans="1:7" x14ac:dyDescent="0.2">
      <c r="A280" s="14">
        <v>87</v>
      </c>
      <c r="B280" s="44" t="s">
        <v>775</v>
      </c>
      <c r="C280" s="45" t="s">
        <v>9</v>
      </c>
      <c r="D280" s="46">
        <v>3</v>
      </c>
      <c r="G280" s="23"/>
    </row>
    <row r="281" spans="1:7" x14ac:dyDescent="0.2">
      <c r="A281" s="14">
        <v>88</v>
      </c>
      <c r="B281" s="44" t="s">
        <v>776</v>
      </c>
      <c r="C281" s="45" t="s">
        <v>9</v>
      </c>
      <c r="D281" s="46">
        <v>2</v>
      </c>
      <c r="G281" s="23"/>
    </row>
    <row r="282" spans="1:7" x14ac:dyDescent="0.2">
      <c r="A282" s="14">
        <v>89</v>
      </c>
      <c r="B282" s="44" t="s">
        <v>694</v>
      </c>
      <c r="C282" s="45" t="s">
        <v>3</v>
      </c>
      <c r="D282" s="46">
        <v>1</v>
      </c>
      <c r="G282" s="23"/>
    </row>
    <row r="283" spans="1:7" ht="15.75" x14ac:dyDescent="0.2">
      <c r="A283" s="14">
        <v>90</v>
      </c>
      <c r="B283" s="44" t="s">
        <v>749</v>
      </c>
      <c r="C283" s="45" t="s">
        <v>810</v>
      </c>
      <c r="D283" s="46">
        <v>32</v>
      </c>
      <c r="G283" s="23"/>
    </row>
    <row r="284" spans="1:7" ht="15.75" x14ac:dyDescent="0.2">
      <c r="A284" s="14">
        <v>91</v>
      </c>
      <c r="B284" s="44" t="s">
        <v>761</v>
      </c>
      <c r="C284" s="45" t="s">
        <v>810</v>
      </c>
      <c r="D284" s="46">
        <v>68</v>
      </c>
      <c r="G284" s="23"/>
    </row>
    <row r="285" spans="1:7" ht="15.75" x14ac:dyDescent="0.2">
      <c r="A285" s="14">
        <v>92</v>
      </c>
      <c r="B285" s="44" t="s">
        <v>328</v>
      </c>
      <c r="C285" s="45" t="s">
        <v>810</v>
      </c>
      <c r="D285" s="46">
        <v>68</v>
      </c>
      <c r="G285" s="23"/>
    </row>
    <row r="286" spans="1:7" x14ac:dyDescent="0.2">
      <c r="A286" s="14">
        <v>93</v>
      </c>
      <c r="B286" s="44" t="s">
        <v>329</v>
      </c>
      <c r="C286" s="45" t="s">
        <v>3</v>
      </c>
      <c r="D286" s="46">
        <v>1</v>
      </c>
      <c r="G286" s="23"/>
    </row>
    <row r="287" spans="1:7" x14ac:dyDescent="0.2">
      <c r="A287" s="14">
        <v>94</v>
      </c>
      <c r="B287" s="44" t="s">
        <v>745</v>
      </c>
      <c r="C287" s="45" t="s">
        <v>0</v>
      </c>
      <c r="D287" s="46">
        <v>1</v>
      </c>
      <c r="G287" s="23"/>
    </row>
    <row r="288" spans="1:7" x14ac:dyDescent="0.2">
      <c r="A288" s="14">
        <v>95</v>
      </c>
      <c r="B288" s="44" t="s">
        <v>746</v>
      </c>
      <c r="C288" s="45" t="s">
        <v>0</v>
      </c>
      <c r="D288" s="46">
        <v>1</v>
      </c>
      <c r="G288" s="23"/>
    </row>
    <row r="289" spans="1:7" x14ac:dyDescent="0.2">
      <c r="A289" s="14">
        <v>96</v>
      </c>
      <c r="B289" s="44" t="s">
        <v>753</v>
      </c>
      <c r="C289" s="45" t="s">
        <v>0</v>
      </c>
      <c r="D289" s="46">
        <v>6</v>
      </c>
      <c r="G289" s="23"/>
    </row>
    <row r="290" spans="1:7" x14ac:dyDescent="0.2">
      <c r="A290" s="14">
        <v>97</v>
      </c>
      <c r="B290" s="44" t="s">
        <v>754</v>
      </c>
      <c r="C290" s="45" t="s">
        <v>0</v>
      </c>
      <c r="D290" s="46">
        <v>1</v>
      </c>
      <c r="G290" s="23"/>
    </row>
    <row r="291" spans="1:7" x14ac:dyDescent="0.2">
      <c r="A291" s="14">
        <v>98</v>
      </c>
      <c r="B291" s="44" t="s">
        <v>755</v>
      </c>
      <c r="C291" s="45" t="s">
        <v>0</v>
      </c>
      <c r="D291" s="46">
        <v>1</v>
      </c>
      <c r="G291" s="23"/>
    </row>
    <row r="292" spans="1:7" x14ac:dyDescent="0.2">
      <c r="A292" s="14">
        <v>99</v>
      </c>
      <c r="B292" s="44" t="s">
        <v>330</v>
      </c>
      <c r="C292" s="45" t="s">
        <v>0</v>
      </c>
      <c r="D292" s="46">
        <v>2</v>
      </c>
      <c r="G292" s="23"/>
    </row>
    <row r="293" spans="1:7" x14ac:dyDescent="0.2">
      <c r="A293" s="14">
        <v>100</v>
      </c>
      <c r="B293" s="44" t="s">
        <v>338</v>
      </c>
      <c r="C293" s="45" t="s">
        <v>0</v>
      </c>
      <c r="D293" s="46">
        <v>1</v>
      </c>
      <c r="G293" s="23"/>
    </row>
    <row r="294" spans="1:7" x14ac:dyDescent="0.2">
      <c r="A294" s="14">
        <v>101</v>
      </c>
      <c r="B294" s="44" t="s">
        <v>756</v>
      </c>
      <c r="C294" s="45" t="s">
        <v>0</v>
      </c>
      <c r="D294" s="46">
        <v>1</v>
      </c>
      <c r="G294" s="23"/>
    </row>
    <row r="295" spans="1:7" x14ac:dyDescent="0.2">
      <c r="A295" s="14">
        <v>102</v>
      </c>
      <c r="B295" s="44" t="s">
        <v>757</v>
      </c>
      <c r="C295" s="45" t="s">
        <v>0</v>
      </c>
      <c r="D295" s="46">
        <v>2</v>
      </c>
      <c r="G295" s="23"/>
    </row>
    <row r="296" spans="1:7" x14ac:dyDescent="0.2">
      <c r="A296" s="14">
        <v>103</v>
      </c>
      <c r="B296" s="44" t="s">
        <v>758</v>
      </c>
      <c r="C296" s="45" t="s">
        <v>0</v>
      </c>
      <c r="D296" s="46">
        <v>6</v>
      </c>
      <c r="G296" s="23"/>
    </row>
    <row r="297" spans="1:7" x14ac:dyDescent="0.2">
      <c r="A297" s="14">
        <v>104</v>
      </c>
      <c r="B297" s="44" t="s">
        <v>759</v>
      </c>
      <c r="C297" s="45" t="s">
        <v>0</v>
      </c>
      <c r="D297" s="46">
        <v>1</v>
      </c>
      <c r="G297" s="23"/>
    </row>
    <row r="298" spans="1:7" x14ac:dyDescent="0.2">
      <c r="A298" s="14">
        <v>105</v>
      </c>
      <c r="B298" s="44" t="s">
        <v>760</v>
      </c>
      <c r="C298" s="45" t="s">
        <v>0</v>
      </c>
      <c r="D298" s="46">
        <v>1</v>
      </c>
      <c r="G298" s="23"/>
    </row>
    <row r="299" spans="1:7" x14ac:dyDescent="0.2">
      <c r="A299" s="14">
        <v>106</v>
      </c>
      <c r="B299" s="44" t="s">
        <v>748</v>
      </c>
      <c r="C299" s="45" t="s">
        <v>0</v>
      </c>
      <c r="D299" s="46">
        <v>2</v>
      </c>
      <c r="G299" s="23"/>
    </row>
    <row r="300" spans="1:7" x14ac:dyDescent="0.2">
      <c r="A300" s="14">
        <v>107</v>
      </c>
      <c r="B300" s="44" t="s">
        <v>331</v>
      </c>
      <c r="C300" s="45" t="s">
        <v>3</v>
      </c>
      <c r="D300" s="46">
        <v>1</v>
      </c>
      <c r="G300" s="23"/>
    </row>
    <row r="301" spans="1:7" x14ac:dyDescent="0.2">
      <c r="A301" s="14">
        <v>108</v>
      </c>
      <c r="B301" s="44" t="s">
        <v>332</v>
      </c>
      <c r="C301" s="45" t="s">
        <v>3</v>
      </c>
      <c r="D301" s="46">
        <v>1</v>
      </c>
      <c r="G301" s="23"/>
    </row>
    <row r="302" spans="1:7" x14ac:dyDescent="0.2">
      <c r="A302" s="14">
        <v>109</v>
      </c>
      <c r="B302" s="44" t="s">
        <v>333</v>
      </c>
      <c r="C302" s="45" t="s">
        <v>3</v>
      </c>
      <c r="D302" s="46">
        <v>1</v>
      </c>
      <c r="G302" s="23"/>
    </row>
    <row r="303" spans="1:7" x14ac:dyDescent="0.2">
      <c r="A303" s="14"/>
      <c r="B303" s="48" t="s">
        <v>339</v>
      </c>
      <c r="C303" s="25"/>
      <c r="D303" s="26"/>
      <c r="G303" s="23"/>
    </row>
    <row r="304" spans="1:7" ht="25.5" x14ac:dyDescent="0.2">
      <c r="A304" s="14">
        <v>110</v>
      </c>
      <c r="B304" s="49" t="s">
        <v>903</v>
      </c>
      <c r="C304" s="14" t="s">
        <v>3</v>
      </c>
      <c r="D304" s="21">
        <v>1</v>
      </c>
      <c r="G304" s="23"/>
    </row>
    <row r="305" spans="1:7" x14ac:dyDescent="0.2">
      <c r="A305" s="14">
        <v>111</v>
      </c>
      <c r="B305" s="27" t="s">
        <v>340</v>
      </c>
      <c r="C305" s="25" t="s">
        <v>3</v>
      </c>
      <c r="D305" s="26">
        <v>1</v>
      </c>
      <c r="G305" s="23"/>
    </row>
    <row r="306" spans="1:7" x14ac:dyDescent="0.2">
      <c r="A306" s="14">
        <v>112</v>
      </c>
      <c r="B306" s="27" t="s">
        <v>341</v>
      </c>
      <c r="C306" s="25" t="s">
        <v>3</v>
      </c>
      <c r="D306" s="26">
        <v>1</v>
      </c>
      <c r="G306" s="23"/>
    </row>
    <row r="307" spans="1:7" x14ac:dyDescent="0.2">
      <c r="A307" s="14">
        <v>113</v>
      </c>
      <c r="B307" s="27" t="s">
        <v>896</v>
      </c>
      <c r="C307" s="25" t="s">
        <v>0</v>
      </c>
      <c r="D307" s="26">
        <v>2</v>
      </c>
      <c r="G307" s="23"/>
    </row>
    <row r="308" spans="1:7" x14ac:dyDescent="0.2">
      <c r="A308" s="14">
        <v>114</v>
      </c>
      <c r="B308" s="27" t="s">
        <v>897</v>
      </c>
      <c r="C308" s="25" t="s">
        <v>0</v>
      </c>
      <c r="D308" s="26">
        <v>2</v>
      </c>
      <c r="G308" s="23"/>
    </row>
    <row r="309" spans="1:7" x14ac:dyDescent="0.2">
      <c r="A309" s="14">
        <v>115</v>
      </c>
      <c r="B309" s="27" t="s">
        <v>750</v>
      </c>
      <c r="C309" s="25" t="s">
        <v>342</v>
      </c>
      <c r="D309" s="26">
        <v>4</v>
      </c>
      <c r="G309" s="23"/>
    </row>
    <row r="310" spans="1:7" x14ac:dyDescent="0.2">
      <c r="A310" s="14">
        <v>116</v>
      </c>
      <c r="B310" s="27" t="s">
        <v>751</v>
      </c>
      <c r="C310" s="25" t="s">
        <v>342</v>
      </c>
      <c r="D310" s="26">
        <v>2</v>
      </c>
      <c r="G310" s="23"/>
    </row>
    <row r="311" spans="1:7" x14ac:dyDescent="0.2">
      <c r="A311" s="14">
        <v>117</v>
      </c>
      <c r="B311" s="27" t="s">
        <v>752</v>
      </c>
      <c r="C311" s="25" t="s">
        <v>342</v>
      </c>
      <c r="D311" s="26">
        <v>8</v>
      </c>
      <c r="G311" s="23"/>
    </row>
    <row r="312" spans="1:7" x14ac:dyDescent="0.2">
      <c r="A312" s="14">
        <v>118</v>
      </c>
      <c r="B312" s="27" t="s">
        <v>627</v>
      </c>
      <c r="C312" s="25" t="s">
        <v>3</v>
      </c>
      <c r="D312" s="26">
        <v>1</v>
      </c>
      <c r="G312" s="23"/>
    </row>
    <row r="313" spans="1:7" ht="15.75" x14ac:dyDescent="0.2">
      <c r="A313" s="14">
        <v>119</v>
      </c>
      <c r="B313" s="27" t="s">
        <v>749</v>
      </c>
      <c r="C313" s="20" t="s">
        <v>810</v>
      </c>
      <c r="D313" s="26">
        <v>2</v>
      </c>
      <c r="G313" s="23"/>
    </row>
    <row r="314" spans="1:7" x14ac:dyDescent="0.2">
      <c r="A314" s="14">
        <v>120</v>
      </c>
      <c r="B314" s="27" t="s">
        <v>329</v>
      </c>
      <c r="C314" s="25" t="s">
        <v>3</v>
      </c>
      <c r="D314" s="26">
        <v>1</v>
      </c>
      <c r="G314" s="23"/>
    </row>
    <row r="315" spans="1:7" x14ac:dyDescent="0.2">
      <c r="A315" s="14">
        <v>121</v>
      </c>
      <c r="B315" s="27" t="s">
        <v>744</v>
      </c>
      <c r="C315" s="25" t="s">
        <v>0</v>
      </c>
      <c r="D315" s="26">
        <v>2</v>
      </c>
      <c r="G315" s="23"/>
    </row>
    <row r="316" spans="1:7" x14ac:dyDescent="0.2">
      <c r="A316" s="14">
        <v>122</v>
      </c>
      <c r="B316" s="27" t="s">
        <v>745</v>
      </c>
      <c r="C316" s="25" t="s">
        <v>0</v>
      </c>
      <c r="D316" s="26">
        <v>1</v>
      </c>
      <c r="G316" s="23"/>
    </row>
    <row r="317" spans="1:7" x14ac:dyDescent="0.2">
      <c r="A317" s="14">
        <v>123</v>
      </c>
      <c r="B317" s="27" t="s">
        <v>746</v>
      </c>
      <c r="C317" s="25" t="s">
        <v>0</v>
      </c>
      <c r="D317" s="26">
        <v>1</v>
      </c>
      <c r="G317" s="23"/>
    </row>
    <row r="318" spans="1:7" x14ac:dyDescent="0.2">
      <c r="A318" s="14">
        <v>124</v>
      </c>
      <c r="B318" s="27" t="s">
        <v>747</v>
      </c>
      <c r="C318" s="25" t="s">
        <v>0</v>
      </c>
      <c r="D318" s="26">
        <v>1</v>
      </c>
      <c r="G318" s="23"/>
    </row>
    <row r="319" spans="1:7" x14ac:dyDescent="0.2">
      <c r="A319" s="14">
        <v>125</v>
      </c>
      <c r="B319" s="27" t="s">
        <v>748</v>
      </c>
      <c r="C319" s="25" t="s">
        <v>0</v>
      </c>
      <c r="D319" s="26">
        <v>1</v>
      </c>
      <c r="G319" s="23"/>
    </row>
    <row r="320" spans="1:7" x14ac:dyDescent="0.2">
      <c r="A320" s="14">
        <v>126</v>
      </c>
      <c r="B320" s="27" t="s">
        <v>331</v>
      </c>
      <c r="C320" s="25" t="s">
        <v>3</v>
      </c>
      <c r="D320" s="26">
        <v>1</v>
      </c>
      <c r="G320" s="23"/>
    </row>
    <row r="321" spans="1:7" x14ac:dyDescent="0.2">
      <c r="A321" s="14">
        <v>127</v>
      </c>
      <c r="B321" s="27" t="s">
        <v>332</v>
      </c>
      <c r="C321" s="25" t="s">
        <v>3</v>
      </c>
      <c r="D321" s="26">
        <v>1</v>
      </c>
      <c r="G321" s="23"/>
    </row>
    <row r="322" spans="1:7" x14ac:dyDescent="0.2">
      <c r="A322" s="14">
        <v>128</v>
      </c>
      <c r="B322" s="27" t="s">
        <v>333</v>
      </c>
      <c r="C322" s="25" t="s">
        <v>3</v>
      </c>
      <c r="D322" s="26">
        <v>1</v>
      </c>
      <c r="G322" s="23"/>
    </row>
    <row r="323" spans="1:7" x14ac:dyDescent="0.2">
      <c r="A323" s="14"/>
      <c r="B323" s="48" t="s">
        <v>343</v>
      </c>
      <c r="C323" s="25"/>
      <c r="D323" s="26"/>
      <c r="G323" s="23"/>
    </row>
    <row r="324" spans="1:7" x14ac:dyDescent="0.2">
      <c r="A324" s="14">
        <v>129</v>
      </c>
      <c r="B324" s="50" t="s">
        <v>904</v>
      </c>
      <c r="C324" s="25" t="s">
        <v>3</v>
      </c>
      <c r="D324" s="26">
        <v>1</v>
      </c>
      <c r="G324" s="23"/>
    </row>
    <row r="325" spans="1:7" x14ac:dyDescent="0.2">
      <c r="A325" s="14">
        <v>130</v>
      </c>
      <c r="B325" s="50" t="s">
        <v>905</v>
      </c>
      <c r="C325" s="25" t="s">
        <v>3</v>
      </c>
      <c r="D325" s="26">
        <v>3</v>
      </c>
      <c r="G325" s="23"/>
    </row>
    <row r="326" spans="1:7" x14ac:dyDescent="0.2">
      <c r="A326" s="14">
        <v>131</v>
      </c>
      <c r="B326" s="50" t="s">
        <v>906</v>
      </c>
      <c r="C326" s="25" t="s">
        <v>3</v>
      </c>
      <c r="D326" s="26">
        <v>2</v>
      </c>
      <c r="G326" s="23"/>
    </row>
    <row r="327" spans="1:7" x14ac:dyDescent="0.2">
      <c r="A327" s="14">
        <v>132</v>
      </c>
      <c r="B327" s="50" t="s">
        <v>907</v>
      </c>
      <c r="C327" s="25" t="s">
        <v>3</v>
      </c>
      <c r="D327" s="26">
        <v>3</v>
      </c>
      <c r="G327" s="23"/>
    </row>
    <row r="328" spans="1:7" x14ac:dyDescent="0.2">
      <c r="A328" s="14">
        <v>133</v>
      </c>
      <c r="B328" s="50" t="s">
        <v>908</v>
      </c>
      <c r="C328" s="25" t="s">
        <v>3</v>
      </c>
      <c r="D328" s="26">
        <v>8</v>
      </c>
      <c r="G328" s="23"/>
    </row>
    <row r="329" spans="1:7" x14ac:dyDescent="0.2">
      <c r="A329" s="14">
        <v>134</v>
      </c>
      <c r="B329" s="50" t="s">
        <v>909</v>
      </c>
      <c r="C329" s="25" t="s">
        <v>3</v>
      </c>
      <c r="D329" s="26">
        <v>4</v>
      </c>
      <c r="G329" s="23"/>
    </row>
    <row r="330" spans="1:7" x14ac:dyDescent="0.2">
      <c r="A330" s="14">
        <v>135</v>
      </c>
      <c r="B330" s="50" t="s">
        <v>332</v>
      </c>
      <c r="C330" s="25" t="s">
        <v>3</v>
      </c>
      <c r="D330" s="26">
        <v>1</v>
      </c>
      <c r="G330" s="23"/>
    </row>
    <row r="331" spans="1:7" x14ac:dyDescent="0.2">
      <c r="A331" s="14">
        <v>136</v>
      </c>
      <c r="B331" s="50" t="s">
        <v>333</v>
      </c>
      <c r="C331" s="25" t="s">
        <v>3</v>
      </c>
      <c r="D331" s="26">
        <v>1</v>
      </c>
      <c r="G331" s="23"/>
    </row>
    <row r="332" spans="1:7" x14ac:dyDescent="0.2">
      <c r="A332" s="14">
        <v>137</v>
      </c>
      <c r="B332" s="50" t="s">
        <v>132</v>
      </c>
      <c r="C332" s="25" t="s">
        <v>133</v>
      </c>
      <c r="D332" s="26">
        <v>1</v>
      </c>
      <c r="G332" s="23"/>
    </row>
    <row r="333" spans="1:7" x14ac:dyDescent="0.2">
      <c r="A333" s="14">
        <v>138</v>
      </c>
      <c r="B333" s="50" t="s">
        <v>134</v>
      </c>
      <c r="C333" s="25" t="s">
        <v>3</v>
      </c>
      <c r="D333" s="26">
        <v>1</v>
      </c>
      <c r="G333" s="23"/>
    </row>
    <row r="334" spans="1:7" s="6" customFormat="1" x14ac:dyDescent="0.2">
      <c r="A334" s="1" t="s">
        <v>805</v>
      </c>
      <c r="B334" s="2" t="s">
        <v>806</v>
      </c>
      <c r="C334" s="4"/>
      <c r="D334" s="105"/>
    </row>
    <row r="335" spans="1:7" s="6" customFormat="1" ht="51" x14ac:dyDescent="0.2">
      <c r="A335" s="1"/>
      <c r="B335" s="7" t="s">
        <v>807</v>
      </c>
      <c r="C335" s="3" t="s">
        <v>808</v>
      </c>
      <c r="D335" s="106">
        <v>1</v>
      </c>
    </row>
    <row r="336" spans="1:7" ht="15.75" x14ac:dyDescent="0.25">
      <c r="A336" s="14"/>
      <c r="B336" s="18" t="s">
        <v>358</v>
      </c>
      <c r="C336" s="25"/>
      <c r="D336" s="26"/>
      <c r="G336" s="23"/>
    </row>
    <row r="337" spans="1:7" x14ac:dyDescent="0.2">
      <c r="A337" s="14"/>
      <c r="B337" s="48" t="s">
        <v>344</v>
      </c>
      <c r="C337" s="33"/>
      <c r="D337" s="34"/>
      <c r="G337" s="23"/>
    </row>
    <row r="338" spans="1:7" ht="12" customHeight="1" x14ac:dyDescent="0.2">
      <c r="A338" s="14">
        <v>1</v>
      </c>
      <c r="B338" s="51" t="s">
        <v>910</v>
      </c>
      <c r="C338" s="52" t="s">
        <v>3</v>
      </c>
      <c r="D338" s="53">
        <v>1</v>
      </c>
      <c r="G338" s="23"/>
    </row>
    <row r="339" spans="1:7" ht="12" customHeight="1" x14ac:dyDescent="0.2">
      <c r="A339" s="14">
        <v>2</v>
      </c>
      <c r="B339" s="51" t="s">
        <v>911</v>
      </c>
      <c r="C339" s="52" t="s">
        <v>3</v>
      </c>
      <c r="D339" s="53">
        <v>1</v>
      </c>
      <c r="G339" s="23"/>
    </row>
    <row r="340" spans="1:7" ht="12" customHeight="1" x14ac:dyDescent="0.2">
      <c r="A340" s="14">
        <v>3</v>
      </c>
      <c r="B340" s="51" t="s">
        <v>912</v>
      </c>
      <c r="C340" s="52" t="s">
        <v>3</v>
      </c>
      <c r="D340" s="53">
        <v>1</v>
      </c>
      <c r="G340" s="23"/>
    </row>
    <row r="341" spans="1:7" ht="12" customHeight="1" x14ac:dyDescent="0.2">
      <c r="A341" s="14">
        <v>4</v>
      </c>
      <c r="B341" s="51" t="s">
        <v>913</v>
      </c>
      <c r="C341" s="52" t="s">
        <v>3</v>
      </c>
      <c r="D341" s="53">
        <v>8</v>
      </c>
      <c r="G341" s="23"/>
    </row>
    <row r="342" spans="1:7" ht="12" customHeight="1" x14ac:dyDescent="0.2">
      <c r="A342" s="14">
        <v>5</v>
      </c>
      <c r="B342" s="51" t="s">
        <v>914</v>
      </c>
      <c r="C342" s="52" t="s">
        <v>3</v>
      </c>
      <c r="D342" s="53">
        <v>7</v>
      </c>
      <c r="G342" s="23"/>
    </row>
    <row r="343" spans="1:7" ht="12" customHeight="1" x14ac:dyDescent="0.2">
      <c r="A343" s="14">
        <v>6</v>
      </c>
      <c r="B343" s="51" t="s">
        <v>915</v>
      </c>
      <c r="C343" s="52" t="s">
        <v>3</v>
      </c>
      <c r="D343" s="53">
        <v>1</v>
      </c>
      <c r="G343" s="23"/>
    </row>
    <row r="344" spans="1:7" ht="12" customHeight="1" x14ac:dyDescent="0.2">
      <c r="A344" s="14">
        <v>7</v>
      </c>
      <c r="B344" s="51" t="s">
        <v>916</v>
      </c>
      <c r="C344" s="52" t="s">
        <v>3</v>
      </c>
      <c r="D344" s="53">
        <v>2</v>
      </c>
      <c r="G344" s="23"/>
    </row>
    <row r="345" spans="1:7" ht="12" customHeight="1" x14ac:dyDescent="0.2">
      <c r="A345" s="14">
        <v>8</v>
      </c>
      <c r="B345" s="51" t="s">
        <v>917</v>
      </c>
      <c r="C345" s="52" t="s">
        <v>3</v>
      </c>
      <c r="D345" s="53">
        <v>2</v>
      </c>
      <c r="G345" s="23"/>
    </row>
    <row r="346" spans="1:7" ht="12" customHeight="1" x14ac:dyDescent="0.2">
      <c r="A346" s="14">
        <v>9</v>
      </c>
      <c r="B346" s="51" t="s">
        <v>918</v>
      </c>
      <c r="C346" s="52" t="s">
        <v>3</v>
      </c>
      <c r="D346" s="53">
        <v>1</v>
      </c>
      <c r="G346" s="23"/>
    </row>
    <row r="347" spans="1:7" ht="12" customHeight="1" x14ac:dyDescent="0.2">
      <c r="A347" s="14">
        <v>10</v>
      </c>
      <c r="B347" s="51" t="s">
        <v>919</v>
      </c>
      <c r="C347" s="52" t="s">
        <v>3</v>
      </c>
      <c r="D347" s="53">
        <v>1</v>
      </c>
      <c r="G347" s="23"/>
    </row>
    <row r="348" spans="1:7" ht="12" customHeight="1" x14ac:dyDescent="0.2">
      <c r="A348" s="14">
        <v>11</v>
      </c>
      <c r="B348" s="51" t="s">
        <v>920</v>
      </c>
      <c r="C348" s="52" t="s">
        <v>3</v>
      </c>
      <c r="D348" s="53">
        <v>5</v>
      </c>
      <c r="G348" s="23"/>
    </row>
    <row r="349" spans="1:7" ht="12" customHeight="1" x14ac:dyDescent="0.2">
      <c r="A349" s="14">
        <v>12</v>
      </c>
      <c r="B349" s="51" t="s">
        <v>921</v>
      </c>
      <c r="C349" s="52" t="s">
        <v>3</v>
      </c>
      <c r="D349" s="53">
        <v>8</v>
      </c>
      <c r="G349" s="23"/>
    </row>
    <row r="350" spans="1:7" ht="12" customHeight="1" x14ac:dyDescent="0.2">
      <c r="A350" s="14">
        <v>13</v>
      </c>
      <c r="B350" s="51" t="s">
        <v>922</v>
      </c>
      <c r="C350" s="52" t="s">
        <v>3</v>
      </c>
      <c r="D350" s="53">
        <v>1</v>
      </c>
      <c r="G350" s="23"/>
    </row>
    <row r="351" spans="1:7" ht="12" customHeight="1" x14ac:dyDescent="0.2">
      <c r="A351" s="14">
        <v>14</v>
      </c>
      <c r="B351" s="51" t="s">
        <v>923</v>
      </c>
      <c r="C351" s="52" t="s">
        <v>3</v>
      </c>
      <c r="D351" s="53">
        <v>2</v>
      </c>
      <c r="G351" s="23"/>
    </row>
    <row r="352" spans="1:7" ht="12" customHeight="1" x14ac:dyDescent="0.2">
      <c r="A352" s="14">
        <v>15</v>
      </c>
      <c r="B352" s="51" t="s">
        <v>924</v>
      </c>
      <c r="C352" s="52" t="s">
        <v>3</v>
      </c>
      <c r="D352" s="53">
        <v>1</v>
      </c>
      <c r="G352" s="23"/>
    </row>
    <row r="353" spans="1:7" ht="12" customHeight="1" x14ac:dyDescent="0.2">
      <c r="A353" s="14">
        <v>16</v>
      </c>
      <c r="B353" s="51" t="s">
        <v>925</v>
      </c>
      <c r="C353" s="52" t="s">
        <v>3</v>
      </c>
      <c r="D353" s="53">
        <v>1</v>
      </c>
      <c r="G353" s="23"/>
    </row>
    <row r="354" spans="1:7" ht="12" customHeight="1" x14ac:dyDescent="0.2">
      <c r="A354" s="14">
        <v>17</v>
      </c>
      <c r="B354" s="51" t="s">
        <v>926</v>
      </c>
      <c r="C354" s="52" t="s">
        <v>3</v>
      </c>
      <c r="D354" s="53">
        <v>1</v>
      </c>
      <c r="G354" s="23"/>
    </row>
    <row r="355" spans="1:7" ht="12" customHeight="1" x14ac:dyDescent="0.2">
      <c r="A355" s="14">
        <v>18</v>
      </c>
      <c r="B355" s="51" t="s">
        <v>927</v>
      </c>
      <c r="C355" s="52" t="s">
        <v>3</v>
      </c>
      <c r="D355" s="53">
        <v>2</v>
      </c>
      <c r="G355" s="23"/>
    </row>
    <row r="356" spans="1:7" x14ac:dyDescent="0.2">
      <c r="A356" s="14">
        <v>19</v>
      </c>
      <c r="B356" s="51" t="s">
        <v>345</v>
      </c>
      <c r="C356" s="52" t="s">
        <v>3</v>
      </c>
      <c r="D356" s="53">
        <v>46</v>
      </c>
      <c r="G356" s="23"/>
    </row>
    <row r="357" spans="1:7" x14ac:dyDescent="0.2">
      <c r="A357" s="14">
        <v>20</v>
      </c>
      <c r="B357" s="51" t="s">
        <v>928</v>
      </c>
      <c r="C357" s="52" t="s">
        <v>0</v>
      </c>
      <c r="D357" s="53">
        <v>46</v>
      </c>
      <c r="G357" s="23"/>
    </row>
    <row r="358" spans="1:7" x14ac:dyDescent="0.2">
      <c r="A358" s="14">
        <v>21</v>
      </c>
      <c r="B358" s="51" t="s">
        <v>929</v>
      </c>
      <c r="C358" s="52" t="s">
        <v>0</v>
      </c>
      <c r="D358" s="53">
        <v>46</v>
      </c>
      <c r="G358" s="23"/>
    </row>
    <row r="359" spans="1:7" x14ac:dyDescent="0.2">
      <c r="A359" s="14">
        <v>22</v>
      </c>
      <c r="B359" s="51" t="s">
        <v>930</v>
      </c>
      <c r="C359" s="52" t="s">
        <v>0</v>
      </c>
      <c r="D359" s="53">
        <v>46</v>
      </c>
      <c r="G359" s="23"/>
    </row>
    <row r="360" spans="1:7" x14ac:dyDescent="0.2">
      <c r="A360" s="14">
        <v>23</v>
      </c>
      <c r="B360" s="22" t="s">
        <v>740</v>
      </c>
      <c r="C360" s="52" t="s">
        <v>9</v>
      </c>
      <c r="D360" s="53">
        <v>228</v>
      </c>
      <c r="G360" s="23"/>
    </row>
    <row r="361" spans="1:7" x14ac:dyDescent="0.2">
      <c r="A361" s="14">
        <v>24</v>
      </c>
      <c r="B361" s="22" t="s">
        <v>741</v>
      </c>
      <c r="C361" s="52" t="s">
        <v>9</v>
      </c>
      <c r="D361" s="53">
        <v>57</v>
      </c>
      <c r="G361" s="23"/>
    </row>
    <row r="362" spans="1:7" x14ac:dyDescent="0.2">
      <c r="A362" s="14">
        <v>25</v>
      </c>
      <c r="B362" s="22" t="s">
        <v>736</v>
      </c>
      <c r="C362" s="52" t="s">
        <v>9</v>
      </c>
      <c r="D362" s="53">
        <v>117</v>
      </c>
      <c r="G362" s="23"/>
    </row>
    <row r="363" spans="1:7" x14ac:dyDescent="0.2">
      <c r="A363" s="14">
        <v>26</v>
      </c>
      <c r="B363" s="22" t="s">
        <v>737</v>
      </c>
      <c r="C363" s="54" t="s">
        <v>9</v>
      </c>
      <c r="D363" s="53">
        <v>27</v>
      </c>
      <c r="G363" s="23"/>
    </row>
    <row r="364" spans="1:7" x14ac:dyDescent="0.2">
      <c r="A364" s="14">
        <v>27</v>
      </c>
      <c r="B364" s="22" t="s">
        <v>742</v>
      </c>
      <c r="C364" s="52" t="s">
        <v>9</v>
      </c>
      <c r="D364" s="53">
        <v>56</v>
      </c>
      <c r="G364" s="23"/>
    </row>
    <row r="365" spans="1:7" x14ac:dyDescent="0.2">
      <c r="A365" s="14">
        <v>28</v>
      </c>
      <c r="B365" s="22" t="s">
        <v>628</v>
      </c>
      <c r="C365" s="52" t="s">
        <v>3</v>
      </c>
      <c r="D365" s="53">
        <v>1</v>
      </c>
      <c r="G365" s="23"/>
    </row>
    <row r="366" spans="1:7" x14ac:dyDescent="0.2">
      <c r="A366" s="14">
        <v>29</v>
      </c>
      <c r="B366" s="51" t="s">
        <v>931</v>
      </c>
      <c r="C366" s="52" t="s">
        <v>9</v>
      </c>
      <c r="D366" s="53">
        <v>63</v>
      </c>
      <c r="G366" s="23"/>
    </row>
    <row r="367" spans="1:7" x14ac:dyDescent="0.2">
      <c r="A367" s="14">
        <v>30</v>
      </c>
      <c r="B367" s="51" t="s">
        <v>932</v>
      </c>
      <c r="C367" s="52" t="s">
        <v>9</v>
      </c>
      <c r="D367" s="53">
        <v>20</v>
      </c>
      <c r="G367" s="23"/>
    </row>
    <row r="368" spans="1:7" x14ac:dyDescent="0.2">
      <c r="A368" s="14">
        <v>31</v>
      </c>
      <c r="B368" s="51" t="s">
        <v>933</v>
      </c>
      <c r="C368" s="52" t="s">
        <v>9</v>
      </c>
      <c r="D368" s="53">
        <v>42</v>
      </c>
      <c r="G368" s="23"/>
    </row>
    <row r="369" spans="1:7" x14ac:dyDescent="0.2">
      <c r="A369" s="14">
        <v>32</v>
      </c>
      <c r="B369" s="51" t="s">
        <v>934</v>
      </c>
      <c r="C369" s="52" t="s">
        <v>9</v>
      </c>
      <c r="D369" s="53">
        <v>14</v>
      </c>
      <c r="G369" s="23"/>
    </row>
    <row r="370" spans="1:7" ht="15.75" x14ac:dyDescent="0.2">
      <c r="A370" s="14">
        <v>33</v>
      </c>
      <c r="B370" s="22" t="s">
        <v>346</v>
      </c>
      <c r="C370" s="20" t="s">
        <v>810</v>
      </c>
      <c r="D370" s="53">
        <v>7</v>
      </c>
      <c r="G370" s="23"/>
    </row>
    <row r="371" spans="1:7" x14ac:dyDescent="0.2">
      <c r="A371" s="14">
        <v>34</v>
      </c>
      <c r="B371" s="22" t="s">
        <v>329</v>
      </c>
      <c r="C371" s="52" t="s">
        <v>3</v>
      </c>
      <c r="D371" s="53">
        <v>1</v>
      </c>
      <c r="G371" s="23"/>
    </row>
    <row r="372" spans="1:7" x14ac:dyDescent="0.2">
      <c r="A372" s="14">
        <v>35</v>
      </c>
      <c r="B372" s="22" t="s">
        <v>730</v>
      </c>
      <c r="C372" s="52" t="s">
        <v>0</v>
      </c>
      <c r="D372" s="53">
        <v>2</v>
      </c>
      <c r="G372" s="23"/>
    </row>
    <row r="373" spans="1:7" x14ac:dyDescent="0.2">
      <c r="A373" s="14">
        <v>36</v>
      </c>
      <c r="B373" s="22" t="s">
        <v>731</v>
      </c>
      <c r="C373" s="52" t="s">
        <v>0</v>
      </c>
      <c r="D373" s="53">
        <v>2</v>
      </c>
      <c r="G373" s="23"/>
    </row>
    <row r="374" spans="1:7" x14ac:dyDescent="0.2">
      <c r="A374" s="14">
        <v>37</v>
      </c>
      <c r="B374" s="22" t="s">
        <v>738</v>
      </c>
      <c r="C374" s="52" t="s">
        <v>0</v>
      </c>
      <c r="D374" s="53">
        <v>1</v>
      </c>
      <c r="G374" s="23"/>
    </row>
    <row r="375" spans="1:7" x14ac:dyDescent="0.2">
      <c r="A375" s="14">
        <v>38</v>
      </c>
      <c r="B375" s="22" t="s">
        <v>743</v>
      </c>
      <c r="C375" s="52" t="s">
        <v>0</v>
      </c>
      <c r="D375" s="53">
        <v>2</v>
      </c>
      <c r="G375" s="23"/>
    </row>
    <row r="376" spans="1:7" x14ac:dyDescent="0.2">
      <c r="A376" s="14">
        <v>39</v>
      </c>
      <c r="B376" s="22" t="s">
        <v>733</v>
      </c>
      <c r="C376" s="52" t="s">
        <v>0</v>
      </c>
      <c r="D376" s="53">
        <v>2</v>
      </c>
      <c r="G376" s="23"/>
    </row>
    <row r="377" spans="1:7" x14ac:dyDescent="0.2">
      <c r="A377" s="14">
        <v>40</v>
      </c>
      <c r="B377" s="51" t="s">
        <v>739</v>
      </c>
      <c r="C377" s="52" t="s">
        <v>0</v>
      </c>
      <c r="D377" s="53">
        <v>1</v>
      </c>
      <c r="G377" s="23"/>
    </row>
    <row r="378" spans="1:7" x14ac:dyDescent="0.2">
      <c r="A378" s="14">
        <v>41</v>
      </c>
      <c r="B378" s="51" t="s">
        <v>735</v>
      </c>
      <c r="C378" s="52" t="s">
        <v>0</v>
      </c>
      <c r="D378" s="53">
        <v>6</v>
      </c>
      <c r="G378" s="23"/>
    </row>
    <row r="379" spans="1:7" x14ac:dyDescent="0.2">
      <c r="A379" s="14">
        <v>42</v>
      </c>
      <c r="B379" s="51" t="s">
        <v>734</v>
      </c>
      <c r="C379" s="52" t="s">
        <v>3</v>
      </c>
      <c r="D379" s="53">
        <v>2</v>
      </c>
      <c r="G379" s="23"/>
    </row>
    <row r="380" spans="1:7" x14ac:dyDescent="0.2">
      <c r="A380" s="14">
        <v>43</v>
      </c>
      <c r="B380" s="22" t="s">
        <v>332</v>
      </c>
      <c r="C380" s="52" t="s">
        <v>3</v>
      </c>
      <c r="D380" s="53">
        <v>1</v>
      </c>
      <c r="G380" s="23"/>
    </row>
    <row r="381" spans="1:7" x14ac:dyDescent="0.2">
      <c r="A381" s="14"/>
      <c r="B381" s="19" t="s">
        <v>347</v>
      </c>
      <c r="C381" s="52"/>
      <c r="D381" s="53"/>
      <c r="G381" s="23"/>
    </row>
    <row r="382" spans="1:7" ht="12" customHeight="1" x14ac:dyDescent="0.2">
      <c r="A382" s="14">
        <v>44</v>
      </c>
      <c r="B382" s="22" t="s">
        <v>911</v>
      </c>
      <c r="C382" s="52" t="s">
        <v>3</v>
      </c>
      <c r="D382" s="53">
        <v>1</v>
      </c>
      <c r="G382" s="23"/>
    </row>
    <row r="383" spans="1:7" ht="12" customHeight="1" x14ac:dyDescent="0.2">
      <c r="A383" s="14">
        <v>45</v>
      </c>
      <c r="B383" s="51" t="s">
        <v>913</v>
      </c>
      <c r="C383" s="52" t="s">
        <v>3</v>
      </c>
      <c r="D383" s="53">
        <v>9</v>
      </c>
      <c r="G383" s="23"/>
    </row>
    <row r="384" spans="1:7" ht="12" customHeight="1" x14ac:dyDescent="0.2">
      <c r="A384" s="14">
        <v>46</v>
      </c>
      <c r="B384" s="22" t="s">
        <v>914</v>
      </c>
      <c r="C384" s="52" t="s">
        <v>3</v>
      </c>
      <c r="D384" s="53">
        <v>6</v>
      </c>
      <c r="G384" s="23"/>
    </row>
    <row r="385" spans="1:7" ht="12" customHeight="1" x14ac:dyDescent="0.2">
      <c r="A385" s="14">
        <v>47</v>
      </c>
      <c r="B385" s="51" t="s">
        <v>920</v>
      </c>
      <c r="C385" s="52" t="s">
        <v>3</v>
      </c>
      <c r="D385" s="53">
        <v>5</v>
      </c>
      <c r="G385" s="23"/>
    </row>
    <row r="386" spans="1:7" ht="12" customHeight="1" x14ac:dyDescent="0.2">
      <c r="A386" s="14">
        <v>48</v>
      </c>
      <c r="B386" s="22" t="s">
        <v>921</v>
      </c>
      <c r="C386" s="52" t="s">
        <v>3</v>
      </c>
      <c r="D386" s="53">
        <v>7</v>
      </c>
      <c r="G386" s="23"/>
    </row>
    <row r="387" spans="1:7" ht="12" customHeight="1" x14ac:dyDescent="0.2">
      <c r="A387" s="14">
        <v>49</v>
      </c>
      <c r="B387" s="22" t="s">
        <v>935</v>
      </c>
      <c r="C387" s="52" t="s">
        <v>3</v>
      </c>
      <c r="D387" s="53">
        <v>1</v>
      </c>
      <c r="G387" s="23"/>
    </row>
    <row r="388" spans="1:7" ht="12" customHeight="1" x14ac:dyDescent="0.2">
      <c r="A388" s="14">
        <v>50</v>
      </c>
      <c r="B388" s="22" t="s">
        <v>936</v>
      </c>
      <c r="C388" s="52" t="s">
        <v>3</v>
      </c>
      <c r="D388" s="21">
        <v>1</v>
      </c>
      <c r="G388" s="23"/>
    </row>
    <row r="389" spans="1:7" ht="12" customHeight="1" x14ac:dyDescent="0.2">
      <c r="A389" s="14">
        <v>51</v>
      </c>
      <c r="B389" s="22" t="s">
        <v>937</v>
      </c>
      <c r="C389" s="52" t="s">
        <v>3</v>
      </c>
      <c r="D389" s="21">
        <v>2</v>
      </c>
      <c r="G389" s="23"/>
    </row>
    <row r="390" spans="1:7" ht="12" customHeight="1" x14ac:dyDescent="0.2">
      <c r="A390" s="14">
        <v>52</v>
      </c>
      <c r="B390" s="55" t="s">
        <v>938</v>
      </c>
      <c r="C390" s="14" t="s">
        <v>3</v>
      </c>
      <c r="D390" s="21">
        <v>2</v>
      </c>
      <c r="G390" s="23"/>
    </row>
    <row r="391" spans="1:7" x14ac:dyDescent="0.2">
      <c r="A391" s="14">
        <v>53</v>
      </c>
      <c r="B391" s="55" t="s">
        <v>345</v>
      </c>
      <c r="C391" s="14" t="s">
        <v>3</v>
      </c>
      <c r="D391" s="21">
        <v>34</v>
      </c>
      <c r="G391" s="23"/>
    </row>
    <row r="392" spans="1:7" x14ac:dyDescent="0.2">
      <c r="A392" s="14">
        <v>54</v>
      </c>
      <c r="B392" s="55" t="s">
        <v>928</v>
      </c>
      <c r="C392" s="14" t="s">
        <v>0</v>
      </c>
      <c r="D392" s="21">
        <v>34</v>
      </c>
      <c r="G392" s="23"/>
    </row>
    <row r="393" spans="1:7" x14ac:dyDescent="0.2">
      <c r="A393" s="14">
        <v>55</v>
      </c>
      <c r="B393" s="55" t="s">
        <v>929</v>
      </c>
      <c r="C393" s="14" t="s">
        <v>0</v>
      </c>
      <c r="D393" s="21">
        <v>34</v>
      </c>
      <c r="G393" s="23"/>
    </row>
    <row r="394" spans="1:7" x14ac:dyDescent="0.2">
      <c r="A394" s="14">
        <v>56</v>
      </c>
      <c r="B394" s="55" t="s">
        <v>930</v>
      </c>
      <c r="C394" s="14" t="s">
        <v>0</v>
      </c>
      <c r="D394" s="21">
        <v>34</v>
      </c>
      <c r="G394" s="23"/>
    </row>
    <row r="395" spans="1:7" x14ac:dyDescent="0.2">
      <c r="A395" s="14">
        <v>57</v>
      </c>
      <c r="B395" s="55" t="s">
        <v>740</v>
      </c>
      <c r="C395" s="14" t="s">
        <v>9</v>
      </c>
      <c r="D395" s="21">
        <v>96</v>
      </c>
      <c r="G395" s="23"/>
    </row>
    <row r="396" spans="1:7" x14ac:dyDescent="0.2">
      <c r="A396" s="14">
        <v>58</v>
      </c>
      <c r="B396" s="55" t="s">
        <v>741</v>
      </c>
      <c r="C396" s="14" t="s">
        <v>9</v>
      </c>
      <c r="D396" s="21">
        <v>57</v>
      </c>
      <c r="G396" s="23"/>
    </row>
    <row r="397" spans="1:7" x14ac:dyDescent="0.2">
      <c r="A397" s="14">
        <v>59</v>
      </c>
      <c r="B397" s="55" t="s">
        <v>736</v>
      </c>
      <c r="C397" s="14" t="s">
        <v>9</v>
      </c>
      <c r="D397" s="21">
        <v>117</v>
      </c>
      <c r="G397" s="23"/>
    </row>
    <row r="398" spans="1:7" x14ac:dyDescent="0.2">
      <c r="A398" s="14">
        <v>60</v>
      </c>
      <c r="B398" s="55" t="s">
        <v>737</v>
      </c>
      <c r="C398" s="14" t="s">
        <v>9</v>
      </c>
      <c r="D398" s="21">
        <v>33</v>
      </c>
      <c r="G398" s="23"/>
    </row>
    <row r="399" spans="1:7" x14ac:dyDescent="0.2">
      <c r="A399" s="14">
        <v>61</v>
      </c>
      <c r="B399" s="55" t="s">
        <v>742</v>
      </c>
      <c r="C399" s="14" t="s">
        <v>9</v>
      </c>
      <c r="D399" s="21">
        <v>116</v>
      </c>
      <c r="G399" s="23"/>
    </row>
    <row r="400" spans="1:7" x14ac:dyDescent="0.2">
      <c r="A400" s="14">
        <v>62</v>
      </c>
      <c r="B400" s="55" t="s">
        <v>628</v>
      </c>
      <c r="C400" s="14" t="s">
        <v>3</v>
      </c>
      <c r="D400" s="21">
        <v>1</v>
      </c>
      <c r="G400" s="23"/>
    </row>
    <row r="401" spans="1:7" x14ac:dyDescent="0.2">
      <c r="A401" s="14">
        <v>63</v>
      </c>
      <c r="B401" s="55" t="s">
        <v>933</v>
      </c>
      <c r="C401" s="14" t="s">
        <v>9</v>
      </c>
      <c r="D401" s="21">
        <v>102</v>
      </c>
      <c r="G401" s="23"/>
    </row>
    <row r="402" spans="1:7" x14ac:dyDescent="0.2">
      <c r="A402" s="14">
        <v>64</v>
      </c>
      <c r="B402" s="55" t="s">
        <v>934</v>
      </c>
      <c r="C402" s="14" t="s">
        <v>9</v>
      </c>
      <c r="D402" s="21">
        <v>14</v>
      </c>
      <c r="G402" s="23"/>
    </row>
    <row r="403" spans="1:7" ht="15.75" x14ac:dyDescent="0.2">
      <c r="A403" s="14">
        <v>65</v>
      </c>
      <c r="B403" s="55" t="s">
        <v>346</v>
      </c>
      <c r="C403" s="20" t="s">
        <v>810</v>
      </c>
      <c r="D403" s="21">
        <v>6</v>
      </c>
      <c r="G403" s="23"/>
    </row>
    <row r="404" spans="1:7" x14ac:dyDescent="0.2">
      <c r="A404" s="14">
        <v>66</v>
      </c>
      <c r="B404" s="55" t="s">
        <v>329</v>
      </c>
      <c r="C404" s="14" t="s">
        <v>3</v>
      </c>
      <c r="D404" s="21">
        <v>1</v>
      </c>
      <c r="G404" s="23"/>
    </row>
    <row r="405" spans="1:7" x14ac:dyDescent="0.2">
      <c r="A405" s="14">
        <v>67</v>
      </c>
      <c r="B405" s="55" t="s">
        <v>731</v>
      </c>
      <c r="C405" s="14" t="s">
        <v>0</v>
      </c>
      <c r="D405" s="21">
        <v>2</v>
      </c>
      <c r="G405" s="23"/>
    </row>
    <row r="406" spans="1:7" x14ac:dyDescent="0.2">
      <c r="A406" s="14">
        <v>68</v>
      </c>
      <c r="B406" s="55" t="s">
        <v>738</v>
      </c>
      <c r="C406" s="14" t="s">
        <v>0</v>
      </c>
      <c r="D406" s="21">
        <v>1</v>
      </c>
      <c r="G406" s="23"/>
    </row>
    <row r="407" spans="1:7" x14ac:dyDescent="0.2">
      <c r="A407" s="14">
        <v>69</v>
      </c>
      <c r="B407" s="55" t="s">
        <v>733</v>
      </c>
      <c r="C407" s="14" t="s">
        <v>0</v>
      </c>
      <c r="D407" s="21">
        <v>2</v>
      </c>
      <c r="G407" s="23"/>
    </row>
    <row r="408" spans="1:7" x14ac:dyDescent="0.2">
      <c r="A408" s="14">
        <v>70</v>
      </c>
      <c r="B408" s="55" t="s">
        <v>739</v>
      </c>
      <c r="C408" s="14" t="s">
        <v>0</v>
      </c>
      <c r="D408" s="21">
        <v>1</v>
      </c>
      <c r="G408" s="23"/>
    </row>
    <row r="409" spans="1:7" x14ac:dyDescent="0.2">
      <c r="A409" s="14">
        <v>71</v>
      </c>
      <c r="B409" s="55" t="s">
        <v>734</v>
      </c>
      <c r="C409" s="14" t="s">
        <v>3</v>
      </c>
      <c r="D409" s="21">
        <v>2</v>
      </c>
      <c r="G409" s="23"/>
    </row>
    <row r="410" spans="1:7" x14ac:dyDescent="0.2">
      <c r="A410" s="14">
        <v>72</v>
      </c>
      <c r="B410" s="55" t="s">
        <v>735</v>
      </c>
      <c r="C410" s="14" t="s">
        <v>0</v>
      </c>
      <c r="D410" s="21">
        <v>6</v>
      </c>
      <c r="G410" s="23"/>
    </row>
    <row r="411" spans="1:7" x14ac:dyDescent="0.2">
      <c r="A411" s="14">
        <v>73</v>
      </c>
      <c r="B411" s="55" t="s">
        <v>332</v>
      </c>
      <c r="C411" s="14" t="s">
        <v>3</v>
      </c>
      <c r="D411" s="21">
        <v>1</v>
      </c>
      <c r="G411" s="23"/>
    </row>
    <row r="412" spans="1:7" x14ac:dyDescent="0.2">
      <c r="A412" s="14"/>
      <c r="B412" s="56" t="s">
        <v>348</v>
      </c>
      <c r="C412" s="14"/>
      <c r="D412" s="21"/>
      <c r="G412" s="23"/>
    </row>
    <row r="413" spans="1:7" x14ac:dyDescent="0.2">
      <c r="A413" s="14">
        <v>74</v>
      </c>
      <c r="B413" s="57" t="s">
        <v>736</v>
      </c>
      <c r="C413" s="58" t="s">
        <v>9</v>
      </c>
      <c r="D413" s="59">
        <v>93</v>
      </c>
      <c r="G413" s="23"/>
    </row>
    <row r="414" spans="1:7" x14ac:dyDescent="0.2">
      <c r="A414" s="14">
        <v>75</v>
      </c>
      <c r="B414" s="57" t="s">
        <v>737</v>
      </c>
      <c r="C414" s="58" t="s">
        <v>9</v>
      </c>
      <c r="D414" s="59">
        <v>71</v>
      </c>
      <c r="G414" s="23"/>
    </row>
    <row r="415" spans="1:7" x14ac:dyDescent="0.2">
      <c r="A415" s="14">
        <v>76</v>
      </c>
      <c r="B415" s="57" t="s">
        <v>699</v>
      </c>
      <c r="C415" s="58" t="s">
        <v>3</v>
      </c>
      <c r="D415" s="24">
        <v>1</v>
      </c>
      <c r="G415" s="23"/>
    </row>
    <row r="416" spans="1:7" x14ac:dyDescent="0.2">
      <c r="A416" s="14">
        <v>77</v>
      </c>
      <c r="B416" s="57" t="s">
        <v>939</v>
      </c>
      <c r="C416" s="20" t="s">
        <v>9</v>
      </c>
      <c r="D416" s="59">
        <f>D413-D419</f>
        <v>67</v>
      </c>
      <c r="G416" s="23"/>
    </row>
    <row r="417" spans="1:7" x14ac:dyDescent="0.2">
      <c r="A417" s="14">
        <v>78</v>
      </c>
      <c r="B417" s="57" t="s">
        <v>940</v>
      </c>
      <c r="C417" s="20" t="s">
        <v>9</v>
      </c>
      <c r="D417" s="59">
        <f>D414-D418</f>
        <v>57</v>
      </c>
      <c r="G417" s="23"/>
    </row>
    <row r="418" spans="1:7" x14ac:dyDescent="0.2">
      <c r="A418" s="14">
        <v>79</v>
      </c>
      <c r="B418" s="57" t="s">
        <v>941</v>
      </c>
      <c r="C418" s="20" t="s">
        <v>9</v>
      </c>
      <c r="D418" s="59">
        <f>4+2+8</f>
        <v>14</v>
      </c>
      <c r="G418" s="23"/>
    </row>
    <row r="419" spans="1:7" x14ac:dyDescent="0.2">
      <c r="A419" s="14">
        <v>80</v>
      </c>
      <c r="B419" s="57" t="s">
        <v>942</v>
      </c>
      <c r="C419" s="20" t="s">
        <v>9</v>
      </c>
      <c r="D419" s="59">
        <f>21+5</f>
        <v>26</v>
      </c>
      <c r="G419" s="23"/>
    </row>
    <row r="420" spans="1:7" ht="15.75" x14ac:dyDescent="0.2">
      <c r="A420" s="14">
        <v>81</v>
      </c>
      <c r="B420" s="57" t="s">
        <v>328</v>
      </c>
      <c r="C420" s="58" t="s">
        <v>810</v>
      </c>
      <c r="D420" s="59">
        <v>12</v>
      </c>
      <c r="G420" s="23"/>
    </row>
    <row r="421" spans="1:7" ht="15.75" x14ac:dyDescent="0.2">
      <c r="A421" s="14">
        <v>82</v>
      </c>
      <c r="B421" s="57" t="s">
        <v>346</v>
      </c>
      <c r="C421" s="58" t="s">
        <v>810</v>
      </c>
      <c r="D421" s="59">
        <v>3</v>
      </c>
      <c r="G421" s="23"/>
    </row>
    <row r="422" spans="1:7" x14ac:dyDescent="0.2">
      <c r="A422" s="14">
        <v>83</v>
      </c>
      <c r="B422" s="57" t="s">
        <v>329</v>
      </c>
      <c r="C422" s="58" t="s">
        <v>3</v>
      </c>
      <c r="D422" s="59">
        <v>1</v>
      </c>
      <c r="G422" s="23"/>
    </row>
    <row r="423" spans="1:7" x14ac:dyDescent="0.2">
      <c r="A423" s="14">
        <v>84</v>
      </c>
      <c r="B423" s="57" t="s">
        <v>730</v>
      </c>
      <c r="C423" s="20" t="s">
        <v>0</v>
      </c>
      <c r="D423" s="59">
        <v>2</v>
      </c>
      <c r="G423" s="23"/>
    </row>
    <row r="424" spans="1:7" x14ac:dyDescent="0.2">
      <c r="A424" s="14">
        <v>85</v>
      </c>
      <c r="B424" s="57" t="s">
        <v>731</v>
      </c>
      <c r="C424" s="20" t="s">
        <v>0</v>
      </c>
      <c r="D424" s="59">
        <v>1</v>
      </c>
      <c r="G424" s="23"/>
    </row>
    <row r="425" spans="1:7" x14ac:dyDescent="0.2">
      <c r="A425" s="14">
        <v>86</v>
      </c>
      <c r="B425" s="57" t="s">
        <v>732</v>
      </c>
      <c r="C425" s="20" t="s">
        <v>0</v>
      </c>
      <c r="D425" s="59">
        <v>2</v>
      </c>
      <c r="G425" s="23"/>
    </row>
    <row r="426" spans="1:7" x14ac:dyDescent="0.2">
      <c r="A426" s="14">
        <v>87</v>
      </c>
      <c r="B426" s="57" t="s">
        <v>733</v>
      </c>
      <c r="C426" s="20" t="s">
        <v>0</v>
      </c>
      <c r="D426" s="59">
        <v>1</v>
      </c>
      <c r="G426" s="23"/>
    </row>
    <row r="427" spans="1:7" x14ac:dyDescent="0.2">
      <c r="A427" s="14">
        <v>88</v>
      </c>
      <c r="B427" s="57" t="s">
        <v>734</v>
      </c>
      <c r="C427" s="58" t="s">
        <v>3</v>
      </c>
      <c r="D427" s="59">
        <v>4</v>
      </c>
      <c r="G427" s="23"/>
    </row>
    <row r="428" spans="1:7" x14ac:dyDescent="0.2">
      <c r="A428" s="14">
        <v>89</v>
      </c>
      <c r="B428" s="57" t="s">
        <v>735</v>
      </c>
      <c r="C428" s="60" t="s">
        <v>0</v>
      </c>
      <c r="D428" s="59">
        <v>8</v>
      </c>
      <c r="G428" s="23"/>
    </row>
    <row r="429" spans="1:7" x14ac:dyDescent="0.2">
      <c r="A429" s="14">
        <v>90</v>
      </c>
      <c r="B429" s="57" t="s">
        <v>700</v>
      </c>
      <c r="C429" s="61" t="s">
        <v>701</v>
      </c>
      <c r="D429" s="24">
        <v>70</v>
      </c>
      <c r="G429" s="23"/>
    </row>
    <row r="430" spans="1:7" x14ac:dyDescent="0.2">
      <c r="A430" s="14">
        <v>91</v>
      </c>
      <c r="B430" s="57" t="s">
        <v>332</v>
      </c>
      <c r="C430" s="58" t="s">
        <v>3</v>
      </c>
      <c r="D430" s="59">
        <v>1</v>
      </c>
      <c r="G430" s="23"/>
    </row>
    <row r="431" spans="1:7" x14ac:dyDescent="0.2">
      <c r="A431" s="14"/>
      <c r="B431" s="56" t="s">
        <v>349</v>
      </c>
      <c r="C431" s="14"/>
      <c r="D431" s="21"/>
      <c r="G431" s="23"/>
    </row>
    <row r="432" spans="1:7" x14ac:dyDescent="0.2">
      <c r="A432" s="14">
        <v>92</v>
      </c>
      <c r="B432" s="55" t="s">
        <v>350</v>
      </c>
      <c r="C432" s="14" t="s">
        <v>3</v>
      </c>
      <c r="D432" s="21">
        <v>1</v>
      </c>
      <c r="G432" s="23"/>
    </row>
    <row r="433" spans="1:7" x14ac:dyDescent="0.2">
      <c r="A433" s="14">
        <v>93</v>
      </c>
      <c r="B433" s="55" t="s">
        <v>720</v>
      </c>
      <c r="C433" s="14" t="s">
        <v>0</v>
      </c>
      <c r="D433" s="21">
        <v>1</v>
      </c>
      <c r="G433" s="23"/>
    </row>
    <row r="434" spans="1:7" x14ac:dyDescent="0.2">
      <c r="A434" s="14">
        <v>94</v>
      </c>
      <c r="B434" s="55" t="s">
        <v>728</v>
      </c>
      <c r="C434" s="14" t="s">
        <v>0</v>
      </c>
      <c r="D434" s="21">
        <v>1</v>
      </c>
      <c r="G434" s="23"/>
    </row>
    <row r="435" spans="1:7" x14ac:dyDescent="0.2">
      <c r="A435" s="14">
        <v>95</v>
      </c>
      <c r="B435" s="55" t="s">
        <v>729</v>
      </c>
      <c r="C435" s="14" t="s">
        <v>0</v>
      </c>
      <c r="D435" s="21">
        <v>1</v>
      </c>
      <c r="G435" s="23"/>
    </row>
    <row r="436" spans="1:7" x14ac:dyDescent="0.2">
      <c r="A436" s="14">
        <v>96</v>
      </c>
      <c r="B436" s="55" t="s">
        <v>723</v>
      </c>
      <c r="C436" s="14" t="s">
        <v>0</v>
      </c>
      <c r="D436" s="21">
        <v>1</v>
      </c>
      <c r="G436" s="23"/>
    </row>
    <row r="437" spans="1:7" x14ac:dyDescent="0.2">
      <c r="A437" s="14">
        <v>97</v>
      </c>
      <c r="B437" s="55" t="s">
        <v>724</v>
      </c>
      <c r="C437" s="14" t="s">
        <v>0</v>
      </c>
      <c r="D437" s="21">
        <v>1</v>
      </c>
      <c r="G437" s="23"/>
    </row>
    <row r="438" spans="1:7" x14ac:dyDescent="0.2">
      <c r="A438" s="14">
        <v>98</v>
      </c>
      <c r="B438" s="55" t="s">
        <v>725</v>
      </c>
      <c r="C438" s="14" t="s">
        <v>0</v>
      </c>
      <c r="D438" s="21">
        <v>2</v>
      </c>
      <c r="G438" s="23"/>
    </row>
    <row r="439" spans="1:7" x14ac:dyDescent="0.2">
      <c r="A439" s="14">
        <v>99</v>
      </c>
      <c r="B439" s="55" t="s">
        <v>726</v>
      </c>
      <c r="C439" s="14" t="s">
        <v>0</v>
      </c>
      <c r="D439" s="21">
        <v>1</v>
      </c>
      <c r="G439" s="23"/>
    </row>
    <row r="440" spans="1:7" x14ac:dyDescent="0.2">
      <c r="A440" s="14">
        <v>100</v>
      </c>
      <c r="B440" s="55" t="s">
        <v>727</v>
      </c>
      <c r="C440" s="14" t="s">
        <v>0</v>
      </c>
      <c r="D440" s="21">
        <v>1</v>
      </c>
      <c r="G440" s="23"/>
    </row>
    <row r="441" spans="1:7" x14ac:dyDescent="0.2">
      <c r="A441" s="14">
        <v>101</v>
      </c>
      <c r="B441" s="55" t="s">
        <v>351</v>
      </c>
      <c r="C441" s="14" t="s">
        <v>3</v>
      </c>
      <c r="D441" s="21">
        <v>3</v>
      </c>
      <c r="G441" s="23"/>
    </row>
    <row r="442" spans="1:7" x14ac:dyDescent="0.2">
      <c r="A442" s="14">
        <v>102</v>
      </c>
      <c r="B442" s="55" t="s">
        <v>352</v>
      </c>
      <c r="C442" s="14" t="s">
        <v>3</v>
      </c>
      <c r="D442" s="21">
        <v>2</v>
      </c>
      <c r="G442" s="23"/>
    </row>
    <row r="443" spans="1:7" x14ac:dyDescent="0.2">
      <c r="A443" s="14">
        <v>103</v>
      </c>
      <c r="B443" s="55" t="s">
        <v>353</v>
      </c>
      <c r="C443" s="14" t="s">
        <v>3</v>
      </c>
      <c r="D443" s="21">
        <v>1</v>
      </c>
      <c r="G443" s="23"/>
    </row>
    <row r="444" spans="1:7" x14ac:dyDescent="0.2">
      <c r="A444" s="14">
        <v>104</v>
      </c>
      <c r="B444" s="55" t="s">
        <v>354</v>
      </c>
      <c r="C444" s="14" t="s">
        <v>3</v>
      </c>
      <c r="D444" s="21">
        <v>1</v>
      </c>
      <c r="G444" s="23"/>
    </row>
    <row r="445" spans="1:7" x14ac:dyDescent="0.2">
      <c r="A445" s="14">
        <v>105</v>
      </c>
      <c r="B445" s="55" t="s">
        <v>333</v>
      </c>
      <c r="C445" s="14" t="s">
        <v>3</v>
      </c>
      <c r="D445" s="21">
        <v>1</v>
      </c>
      <c r="G445" s="23"/>
    </row>
    <row r="446" spans="1:7" x14ac:dyDescent="0.2">
      <c r="A446" s="14">
        <v>106</v>
      </c>
      <c r="B446" s="55" t="s">
        <v>332</v>
      </c>
      <c r="C446" s="14" t="s">
        <v>3</v>
      </c>
      <c r="D446" s="21">
        <v>1</v>
      </c>
      <c r="G446" s="23"/>
    </row>
    <row r="447" spans="1:7" x14ac:dyDescent="0.2">
      <c r="A447" s="14"/>
      <c r="B447" s="56" t="s">
        <v>355</v>
      </c>
      <c r="C447" s="14"/>
      <c r="D447" s="21"/>
      <c r="G447" s="23"/>
    </row>
    <row r="448" spans="1:7" x14ac:dyDescent="0.2">
      <c r="A448" s="14">
        <v>107</v>
      </c>
      <c r="B448" s="55" t="s">
        <v>356</v>
      </c>
      <c r="C448" s="14" t="s">
        <v>3</v>
      </c>
      <c r="D448" s="21">
        <v>1</v>
      </c>
      <c r="G448" s="23"/>
    </row>
    <row r="449" spans="1:7" x14ac:dyDescent="0.2">
      <c r="A449" s="14">
        <v>108</v>
      </c>
      <c r="B449" s="55" t="s">
        <v>720</v>
      </c>
      <c r="C449" s="14" t="s">
        <v>0</v>
      </c>
      <c r="D449" s="21">
        <v>1</v>
      </c>
      <c r="G449" s="23"/>
    </row>
    <row r="450" spans="1:7" x14ac:dyDescent="0.2">
      <c r="A450" s="14">
        <v>109</v>
      </c>
      <c r="B450" s="55" t="s">
        <v>721</v>
      </c>
      <c r="C450" s="14" t="s">
        <v>0</v>
      </c>
      <c r="D450" s="21">
        <v>1</v>
      </c>
      <c r="G450" s="23"/>
    </row>
    <row r="451" spans="1:7" x14ac:dyDescent="0.2">
      <c r="A451" s="14">
        <v>110</v>
      </c>
      <c r="B451" s="55" t="s">
        <v>722</v>
      </c>
      <c r="C451" s="14" t="s">
        <v>0</v>
      </c>
      <c r="D451" s="21">
        <v>1</v>
      </c>
      <c r="G451" s="23"/>
    </row>
    <row r="452" spans="1:7" x14ac:dyDescent="0.2">
      <c r="A452" s="14">
        <v>111</v>
      </c>
      <c r="B452" s="55" t="s">
        <v>723</v>
      </c>
      <c r="C452" s="14" t="s">
        <v>0</v>
      </c>
      <c r="D452" s="21">
        <v>1</v>
      </c>
      <c r="G452" s="23"/>
    </row>
    <row r="453" spans="1:7" x14ac:dyDescent="0.2">
      <c r="A453" s="14">
        <v>112</v>
      </c>
      <c r="B453" s="55" t="s">
        <v>724</v>
      </c>
      <c r="C453" s="14" t="s">
        <v>0</v>
      </c>
      <c r="D453" s="21">
        <v>1</v>
      </c>
      <c r="G453" s="23"/>
    </row>
    <row r="454" spans="1:7" x14ac:dyDescent="0.2">
      <c r="A454" s="14">
        <v>113</v>
      </c>
      <c r="B454" s="55" t="s">
        <v>725</v>
      </c>
      <c r="C454" s="14" t="s">
        <v>0</v>
      </c>
      <c r="D454" s="21">
        <v>2</v>
      </c>
      <c r="G454" s="23"/>
    </row>
    <row r="455" spans="1:7" x14ac:dyDescent="0.2">
      <c r="A455" s="14">
        <v>114</v>
      </c>
      <c r="B455" s="55" t="s">
        <v>726</v>
      </c>
      <c r="C455" s="14" t="s">
        <v>0</v>
      </c>
      <c r="D455" s="21">
        <v>1</v>
      </c>
      <c r="G455" s="23"/>
    </row>
    <row r="456" spans="1:7" x14ac:dyDescent="0.2">
      <c r="A456" s="14">
        <v>115</v>
      </c>
      <c r="B456" s="55" t="s">
        <v>727</v>
      </c>
      <c r="C456" s="14" t="s">
        <v>0</v>
      </c>
      <c r="D456" s="21">
        <v>1</v>
      </c>
      <c r="G456" s="23"/>
    </row>
    <row r="457" spans="1:7" x14ac:dyDescent="0.2">
      <c r="A457" s="14">
        <v>116</v>
      </c>
      <c r="B457" s="55" t="s">
        <v>351</v>
      </c>
      <c r="C457" s="14" t="s">
        <v>3</v>
      </c>
      <c r="D457" s="21">
        <v>3</v>
      </c>
      <c r="G457" s="23"/>
    </row>
    <row r="458" spans="1:7" x14ac:dyDescent="0.2">
      <c r="A458" s="14">
        <v>117</v>
      </c>
      <c r="B458" s="55" t="s">
        <v>352</v>
      </c>
      <c r="C458" s="14" t="s">
        <v>3</v>
      </c>
      <c r="D458" s="21">
        <v>2</v>
      </c>
      <c r="G458" s="23"/>
    </row>
    <row r="459" spans="1:7" x14ac:dyDescent="0.2">
      <c r="A459" s="14">
        <v>118</v>
      </c>
      <c r="B459" s="55" t="s">
        <v>357</v>
      </c>
      <c r="C459" s="14" t="s">
        <v>3</v>
      </c>
      <c r="D459" s="21">
        <v>1</v>
      </c>
      <c r="G459" s="23"/>
    </row>
    <row r="460" spans="1:7" x14ac:dyDescent="0.2">
      <c r="A460" s="14">
        <v>119</v>
      </c>
      <c r="B460" s="55" t="s">
        <v>354</v>
      </c>
      <c r="C460" s="14" t="s">
        <v>3</v>
      </c>
      <c r="D460" s="21">
        <v>1</v>
      </c>
      <c r="G460" s="23"/>
    </row>
    <row r="461" spans="1:7" x14ac:dyDescent="0.2">
      <c r="A461" s="14">
        <v>120</v>
      </c>
      <c r="B461" s="55" t="s">
        <v>333</v>
      </c>
      <c r="C461" s="14" t="s">
        <v>3</v>
      </c>
      <c r="D461" s="21">
        <v>1</v>
      </c>
      <c r="G461" s="23"/>
    </row>
    <row r="462" spans="1:7" x14ac:dyDescent="0.2">
      <c r="A462" s="14">
        <v>121</v>
      </c>
      <c r="B462" s="55" t="s">
        <v>332</v>
      </c>
      <c r="C462" s="14" t="s">
        <v>3</v>
      </c>
      <c r="D462" s="21">
        <v>1</v>
      </c>
      <c r="G462" s="23"/>
    </row>
    <row r="463" spans="1:7" s="6" customFormat="1" x14ac:dyDescent="0.2">
      <c r="A463" s="1" t="s">
        <v>805</v>
      </c>
      <c r="B463" s="2" t="s">
        <v>806</v>
      </c>
      <c r="C463" s="4"/>
      <c r="D463" s="105"/>
    </row>
    <row r="464" spans="1:7" s="6" customFormat="1" ht="51" x14ac:dyDescent="0.2">
      <c r="A464" s="1"/>
      <c r="B464" s="7" t="s">
        <v>807</v>
      </c>
      <c r="C464" s="3" t="s">
        <v>808</v>
      </c>
      <c r="D464" s="106">
        <v>1</v>
      </c>
    </row>
    <row r="465" spans="1:7" ht="15.75" x14ac:dyDescent="0.25">
      <c r="A465" s="14"/>
      <c r="B465" s="18" t="s">
        <v>359</v>
      </c>
      <c r="C465" s="14"/>
      <c r="D465" s="21"/>
      <c r="G465" s="23"/>
    </row>
    <row r="466" spans="1:7" x14ac:dyDescent="0.2">
      <c r="A466" s="14"/>
      <c r="B466" s="56" t="s">
        <v>360</v>
      </c>
      <c r="C466" s="14"/>
      <c r="D466" s="21"/>
      <c r="G466" s="23"/>
    </row>
    <row r="467" spans="1:7" ht="24.95" customHeight="1" x14ac:dyDescent="0.2">
      <c r="A467" s="14">
        <v>1</v>
      </c>
      <c r="B467" s="114" t="s">
        <v>873</v>
      </c>
      <c r="C467" s="62" t="s">
        <v>3</v>
      </c>
      <c r="D467" s="63">
        <v>1</v>
      </c>
      <c r="G467" s="23"/>
    </row>
    <row r="468" spans="1:7" ht="24.95" customHeight="1" x14ac:dyDescent="0.2">
      <c r="A468" s="14">
        <v>2</v>
      </c>
      <c r="B468" s="114" t="s">
        <v>874</v>
      </c>
      <c r="C468" s="62" t="s">
        <v>3</v>
      </c>
      <c r="D468" s="63">
        <v>1</v>
      </c>
      <c r="G468" s="23"/>
    </row>
    <row r="469" spans="1:7" ht="24.95" customHeight="1" x14ac:dyDescent="0.2">
      <c r="A469" s="14">
        <v>3</v>
      </c>
      <c r="B469" s="114" t="s">
        <v>875</v>
      </c>
      <c r="C469" s="62" t="s">
        <v>0</v>
      </c>
      <c r="D469" s="63">
        <v>1</v>
      </c>
      <c r="G469" s="23"/>
    </row>
    <row r="470" spans="1:7" ht="27" customHeight="1" x14ac:dyDescent="0.2">
      <c r="A470" s="14">
        <v>4</v>
      </c>
      <c r="B470" s="114" t="s">
        <v>876</v>
      </c>
      <c r="C470" s="62" t="s">
        <v>0</v>
      </c>
      <c r="D470" s="63">
        <v>1</v>
      </c>
      <c r="G470" s="23"/>
    </row>
    <row r="471" spans="1:7" ht="28.5" customHeight="1" x14ac:dyDescent="0.2">
      <c r="A471" s="14">
        <v>5</v>
      </c>
      <c r="B471" s="114" t="s">
        <v>877</v>
      </c>
      <c r="C471" s="62" t="s">
        <v>0</v>
      </c>
      <c r="D471" s="63">
        <v>1</v>
      </c>
      <c r="G471" s="23"/>
    </row>
    <row r="472" spans="1:7" ht="15.75" x14ac:dyDescent="0.2">
      <c r="A472" s="14">
        <v>6</v>
      </c>
      <c r="B472" s="114" t="s">
        <v>878</v>
      </c>
      <c r="C472" s="62" t="s">
        <v>0</v>
      </c>
      <c r="D472" s="63">
        <v>1</v>
      </c>
      <c r="G472" s="23"/>
    </row>
    <row r="473" spans="1:7" x14ac:dyDescent="0.2">
      <c r="A473" s="14">
        <v>7</v>
      </c>
      <c r="B473" s="114" t="s">
        <v>361</v>
      </c>
      <c r="C473" s="62" t="s">
        <v>0</v>
      </c>
      <c r="D473" s="63">
        <v>1</v>
      </c>
      <c r="G473" s="23"/>
    </row>
    <row r="474" spans="1:7" ht="15.75" x14ac:dyDescent="0.2">
      <c r="A474" s="14">
        <v>8</v>
      </c>
      <c r="B474" s="114" t="s">
        <v>879</v>
      </c>
      <c r="C474" s="62" t="s">
        <v>0</v>
      </c>
      <c r="D474" s="63">
        <v>1</v>
      </c>
      <c r="G474" s="23"/>
    </row>
    <row r="475" spans="1:7" x14ac:dyDescent="0.2">
      <c r="A475" s="14">
        <v>9</v>
      </c>
      <c r="B475" s="114" t="s">
        <v>362</v>
      </c>
      <c r="C475" s="62" t="s">
        <v>0</v>
      </c>
      <c r="D475" s="63">
        <v>1</v>
      </c>
      <c r="G475" s="23"/>
    </row>
    <row r="476" spans="1:7" ht="15.75" x14ac:dyDescent="0.2">
      <c r="A476" s="14">
        <v>10</v>
      </c>
      <c r="B476" s="114" t="s">
        <v>880</v>
      </c>
      <c r="C476" s="62" t="s">
        <v>0</v>
      </c>
      <c r="D476" s="63">
        <v>1</v>
      </c>
      <c r="G476" s="23"/>
    </row>
    <row r="477" spans="1:7" x14ac:dyDescent="0.2">
      <c r="A477" s="14">
        <v>11</v>
      </c>
      <c r="B477" s="114" t="s">
        <v>362</v>
      </c>
      <c r="C477" s="62" t="s">
        <v>0</v>
      </c>
      <c r="D477" s="63">
        <v>1</v>
      </c>
      <c r="G477" s="23"/>
    </row>
    <row r="478" spans="1:7" x14ac:dyDescent="0.2">
      <c r="A478" s="14">
        <v>12</v>
      </c>
      <c r="B478" s="114" t="s">
        <v>363</v>
      </c>
      <c r="C478" s="62" t="s">
        <v>3</v>
      </c>
      <c r="D478" s="63">
        <v>1</v>
      </c>
      <c r="G478" s="23"/>
    </row>
    <row r="479" spans="1:7" x14ac:dyDescent="0.2">
      <c r="A479" s="14">
        <v>13</v>
      </c>
      <c r="B479" s="114" t="s">
        <v>364</v>
      </c>
      <c r="C479" s="62" t="s">
        <v>0</v>
      </c>
      <c r="D479" s="63">
        <v>3</v>
      </c>
      <c r="G479" s="23"/>
    </row>
    <row r="480" spans="1:7" x14ac:dyDescent="0.2">
      <c r="A480" s="14">
        <v>14</v>
      </c>
      <c r="B480" s="114" t="s">
        <v>365</v>
      </c>
      <c r="C480" s="62" t="s">
        <v>0</v>
      </c>
      <c r="D480" s="63">
        <v>1</v>
      </c>
      <c r="G480" s="23"/>
    </row>
    <row r="481" spans="1:7" x14ac:dyDescent="0.2">
      <c r="A481" s="14">
        <v>15</v>
      </c>
      <c r="B481" s="114" t="s">
        <v>366</v>
      </c>
      <c r="C481" s="62" t="s">
        <v>0</v>
      </c>
      <c r="D481" s="63">
        <v>1</v>
      </c>
      <c r="G481" s="23"/>
    </row>
    <row r="482" spans="1:7" ht="15.75" x14ac:dyDescent="0.2">
      <c r="A482" s="14">
        <v>16</v>
      </c>
      <c r="B482" s="114" t="s">
        <v>881</v>
      </c>
      <c r="C482" s="62" t="s">
        <v>0</v>
      </c>
      <c r="D482" s="63">
        <v>1</v>
      </c>
      <c r="G482" s="23"/>
    </row>
    <row r="483" spans="1:7" ht="15.75" x14ac:dyDescent="0.2">
      <c r="A483" s="14">
        <v>17</v>
      </c>
      <c r="B483" s="114" t="s">
        <v>882</v>
      </c>
      <c r="C483" s="62" t="s">
        <v>0</v>
      </c>
      <c r="D483" s="63">
        <v>1</v>
      </c>
      <c r="G483" s="23"/>
    </row>
    <row r="484" spans="1:7" ht="12" customHeight="1" x14ac:dyDescent="0.2">
      <c r="A484" s="14">
        <v>18</v>
      </c>
      <c r="B484" s="114" t="s">
        <v>883</v>
      </c>
      <c r="C484" s="62" t="s">
        <v>0</v>
      </c>
      <c r="D484" s="63">
        <v>1</v>
      </c>
      <c r="G484" s="23"/>
    </row>
    <row r="485" spans="1:7" x14ac:dyDescent="0.2">
      <c r="A485" s="14">
        <v>19</v>
      </c>
      <c r="B485" s="114" t="s">
        <v>367</v>
      </c>
      <c r="C485" s="62" t="s">
        <v>0</v>
      </c>
      <c r="D485" s="63">
        <v>1</v>
      </c>
      <c r="G485" s="23"/>
    </row>
    <row r="486" spans="1:7" ht="12" customHeight="1" x14ac:dyDescent="0.2">
      <c r="A486" s="14">
        <v>20</v>
      </c>
      <c r="B486" s="114" t="s">
        <v>884</v>
      </c>
      <c r="C486" s="62" t="s">
        <v>0</v>
      </c>
      <c r="D486" s="63">
        <v>1</v>
      </c>
      <c r="G486" s="23"/>
    </row>
    <row r="487" spans="1:7" ht="15.75" x14ac:dyDescent="0.2">
      <c r="A487" s="14">
        <v>21</v>
      </c>
      <c r="B487" s="114" t="s">
        <v>885</v>
      </c>
      <c r="C487" s="62" t="s">
        <v>0</v>
      </c>
      <c r="D487" s="63">
        <v>1</v>
      </c>
      <c r="G487" s="23"/>
    </row>
    <row r="488" spans="1:7" x14ac:dyDescent="0.2">
      <c r="A488" s="14">
        <v>22</v>
      </c>
      <c r="B488" s="114" t="s">
        <v>368</v>
      </c>
      <c r="C488" s="62" t="s">
        <v>0</v>
      </c>
      <c r="D488" s="63">
        <v>1</v>
      </c>
      <c r="G488" s="23"/>
    </row>
    <row r="489" spans="1:7" x14ac:dyDescent="0.2">
      <c r="A489" s="14">
        <v>23</v>
      </c>
      <c r="B489" s="114" t="s">
        <v>369</v>
      </c>
      <c r="C489" s="62" t="s">
        <v>0</v>
      </c>
      <c r="D489" s="63">
        <v>1</v>
      </c>
      <c r="G489" s="23"/>
    </row>
    <row r="490" spans="1:7" x14ac:dyDescent="0.2">
      <c r="A490" s="14">
        <v>24</v>
      </c>
      <c r="B490" s="114" t="s">
        <v>370</v>
      </c>
      <c r="C490" s="62" t="s">
        <v>0</v>
      </c>
      <c r="D490" s="63">
        <v>2</v>
      </c>
      <c r="G490" s="23"/>
    </row>
    <row r="491" spans="1:7" x14ac:dyDescent="0.2">
      <c r="A491" s="14">
        <v>25</v>
      </c>
      <c r="B491" s="114" t="s">
        <v>371</v>
      </c>
      <c r="C491" s="62" t="s">
        <v>0</v>
      </c>
      <c r="D491" s="63">
        <v>4</v>
      </c>
      <c r="G491" s="23"/>
    </row>
    <row r="492" spans="1:7" x14ac:dyDescent="0.2">
      <c r="A492" s="14">
        <v>26</v>
      </c>
      <c r="B492" s="114" t="s">
        <v>372</v>
      </c>
      <c r="C492" s="62" t="s">
        <v>0</v>
      </c>
      <c r="D492" s="63">
        <v>2</v>
      </c>
      <c r="G492" s="23"/>
    </row>
    <row r="493" spans="1:7" x14ac:dyDescent="0.2">
      <c r="A493" s="14">
        <v>27</v>
      </c>
      <c r="B493" s="114" t="s">
        <v>373</v>
      </c>
      <c r="C493" s="62" t="s">
        <v>0</v>
      </c>
      <c r="D493" s="63">
        <v>1</v>
      </c>
      <c r="G493" s="23"/>
    </row>
    <row r="494" spans="1:7" x14ac:dyDescent="0.2">
      <c r="A494" s="14">
        <v>28</v>
      </c>
      <c r="B494" s="114" t="s">
        <v>374</v>
      </c>
      <c r="C494" s="62" t="s">
        <v>0</v>
      </c>
      <c r="D494" s="63">
        <v>2</v>
      </c>
      <c r="G494" s="23"/>
    </row>
    <row r="495" spans="1:7" x14ac:dyDescent="0.2">
      <c r="A495" s="14">
        <v>29</v>
      </c>
      <c r="B495" s="114" t="s">
        <v>375</v>
      </c>
      <c r="C495" s="62" t="s">
        <v>0</v>
      </c>
      <c r="D495" s="63">
        <v>6</v>
      </c>
      <c r="G495" s="23"/>
    </row>
    <row r="496" spans="1:7" x14ac:dyDescent="0.2">
      <c r="A496" s="14">
        <v>30</v>
      </c>
      <c r="B496" s="114" t="s">
        <v>376</v>
      </c>
      <c r="C496" s="62" t="s">
        <v>0</v>
      </c>
      <c r="D496" s="63">
        <v>3</v>
      </c>
      <c r="G496" s="23"/>
    </row>
    <row r="497" spans="1:7" x14ac:dyDescent="0.2">
      <c r="A497" s="14">
        <v>31</v>
      </c>
      <c r="B497" s="114" t="s">
        <v>377</v>
      </c>
      <c r="C497" s="62" t="s">
        <v>0</v>
      </c>
      <c r="D497" s="63">
        <v>13</v>
      </c>
      <c r="G497" s="23"/>
    </row>
    <row r="498" spans="1:7" x14ac:dyDescent="0.2">
      <c r="A498" s="14">
        <v>32</v>
      </c>
      <c r="B498" s="114" t="s">
        <v>378</v>
      </c>
      <c r="C498" s="62" t="s">
        <v>0</v>
      </c>
      <c r="D498" s="63">
        <v>2</v>
      </c>
      <c r="G498" s="23"/>
    </row>
    <row r="499" spans="1:7" x14ac:dyDescent="0.2">
      <c r="A499" s="14">
        <v>33</v>
      </c>
      <c r="B499" s="114" t="s">
        <v>379</v>
      </c>
      <c r="C499" s="62" t="s">
        <v>0</v>
      </c>
      <c r="D499" s="63">
        <v>1</v>
      </c>
      <c r="G499" s="23"/>
    </row>
    <row r="500" spans="1:7" x14ac:dyDescent="0.2">
      <c r="A500" s="14">
        <v>34</v>
      </c>
      <c r="B500" s="114" t="s">
        <v>380</v>
      </c>
      <c r="C500" s="62" t="s">
        <v>0</v>
      </c>
      <c r="D500" s="63">
        <v>1</v>
      </c>
      <c r="G500" s="23"/>
    </row>
    <row r="501" spans="1:7" x14ac:dyDescent="0.2">
      <c r="A501" s="14">
        <v>35</v>
      </c>
      <c r="B501" s="114" t="s">
        <v>381</v>
      </c>
      <c r="C501" s="62" t="s">
        <v>0</v>
      </c>
      <c r="D501" s="63">
        <v>2</v>
      </c>
      <c r="G501" s="23"/>
    </row>
    <row r="502" spans="1:7" x14ac:dyDescent="0.2">
      <c r="A502" s="14">
        <v>36</v>
      </c>
      <c r="B502" s="114" t="s">
        <v>382</v>
      </c>
      <c r="C502" s="62" t="s">
        <v>0</v>
      </c>
      <c r="D502" s="63">
        <v>1</v>
      </c>
      <c r="G502" s="23"/>
    </row>
    <row r="503" spans="1:7" x14ac:dyDescent="0.2">
      <c r="A503" s="14">
        <v>37</v>
      </c>
      <c r="B503" s="114" t="s">
        <v>383</v>
      </c>
      <c r="C503" s="62" t="s">
        <v>0</v>
      </c>
      <c r="D503" s="63">
        <v>1</v>
      </c>
      <c r="G503" s="23"/>
    </row>
    <row r="504" spans="1:7" x14ac:dyDescent="0.2">
      <c r="A504" s="14">
        <v>38</v>
      </c>
      <c r="B504" s="114" t="s">
        <v>384</v>
      </c>
      <c r="C504" s="62" t="s">
        <v>0</v>
      </c>
      <c r="D504" s="63">
        <v>2</v>
      </c>
      <c r="G504" s="23"/>
    </row>
    <row r="505" spans="1:7" x14ac:dyDescent="0.2">
      <c r="A505" s="14">
        <v>39</v>
      </c>
      <c r="B505" s="114" t="s">
        <v>385</v>
      </c>
      <c r="C505" s="62" t="s">
        <v>0</v>
      </c>
      <c r="D505" s="63">
        <v>2</v>
      </c>
      <c r="G505" s="23"/>
    </row>
    <row r="506" spans="1:7" x14ac:dyDescent="0.2">
      <c r="A506" s="14">
        <v>40</v>
      </c>
      <c r="B506" s="114" t="s">
        <v>386</v>
      </c>
      <c r="C506" s="62" t="s">
        <v>0</v>
      </c>
      <c r="D506" s="63">
        <v>1</v>
      </c>
      <c r="G506" s="23"/>
    </row>
    <row r="507" spans="1:7" x14ac:dyDescent="0.2">
      <c r="A507" s="14">
        <v>41</v>
      </c>
      <c r="B507" s="114" t="s">
        <v>387</v>
      </c>
      <c r="C507" s="62" t="s">
        <v>0</v>
      </c>
      <c r="D507" s="63">
        <v>1</v>
      </c>
      <c r="G507" s="23"/>
    </row>
    <row r="508" spans="1:7" x14ac:dyDescent="0.2">
      <c r="A508" s="14">
        <v>42</v>
      </c>
      <c r="B508" s="114" t="s">
        <v>388</v>
      </c>
      <c r="C508" s="62" t="s">
        <v>0</v>
      </c>
      <c r="D508" s="63">
        <v>1</v>
      </c>
      <c r="G508" s="23"/>
    </row>
    <row r="509" spans="1:7" x14ac:dyDescent="0.2">
      <c r="A509" s="14">
        <v>43</v>
      </c>
      <c r="B509" s="114" t="s">
        <v>389</v>
      </c>
      <c r="C509" s="62" t="s">
        <v>9</v>
      </c>
      <c r="D509" s="63">
        <v>11</v>
      </c>
      <c r="G509" s="23"/>
    </row>
    <row r="510" spans="1:7" x14ac:dyDescent="0.2">
      <c r="A510" s="14">
        <v>44</v>
      </c>
      <c r="B510" s="114" t="s">
        <v>390</v>
      </c>
      <c r="C510" s="62" t="s">
        <v>9</v>
      </c>
      <c r="D510" s="63">
        <v>3</v>
      </c>
      <c r="G510" s="23"/>
    </row>
    <row r="511" spans="1:7" x14ac:dyDescent="0.2">
      <c r="A511" s="14">
        <v>45</v>
      </c>
      <c r="B511" s="114" t="s">
        <v>391</v>
      </c>
      <c r="C511" s="62" t="s">
        <v>9</v>
      </c>
      <c r="D511" s="63">
        <v>12</v>
      </c>
      <c r="G511" s="23"/>
    </row>
    <row r="512" spans="1:7" x14ac:dyDescent="0.2">
      <c r="A512" s="14">
        <v>46</v>
      </c>
      <c r="B512" s="114" t="s">
        <v>392</v>
      </c>
      <c r="C512" s="62" t="s">
        <v>9</v>
      </c>
      <c r="D512" s="63">
        <v>1</v>
      </c>
      <c r="G512" s="23"/>
    </row>
    <row r="513" spans="1:7" x14ac:dyDescent="0.2">
      <c r="A513" s="14">
        <v>47</v>
      </c>
      <c r="B513" s="114" t="s">
        <v>393</v>
      </c>
      <c r="C513" s="62" t="s">
        <v>9</v>
      </c>
      <c r="D513" s="63">
        <v>9</v>
      </c>
      <c r="G513" s="23"/>
    </row>
    <row r="514" spans="1:7" x14ac:dyDescent="0.2">
      <c r="A514" s="14">
        <v>48</v>
      </c>
      <c r="B514" s="114" t="s">
        <v>394</v>
      </c>
      <c r="C514" s="62" t="s">
        <v>9</v>
      </c>
      <c r="D514" s="63">
        <v>7</v>
      </c>
      <c r="G514" s="23"/>
    </row>
    <row r="515" spans="1:7" x14ac:dyDescent="0.2">
      <c r="A515" s="14">
        <v>49</v>
      </c>
      <c r="B515" s="114" t="s">
        <v>395</v>
      </c>
      <c r="C515" s="62" t="s">
        <v>9</v>
      </c>
      <c r="D515" s="63">
        <v>5</v>
      </c>
      <c r="G515" s="23"/>
    </row>
    <row r="516" spans="1:7" x14ac:dyDescent="0.2">
      <c r="A516" s="14">
        <v>50</v>
      </c>
      <c r="B516" s="114" t="s">
        <v>396</v>
      </c>
      <c r="C516" s="62" t="s">
        <v>9</v>
      </c>
      <c r="D516" s="63">
        <v>2</v>
      </c>
      <c r="G516" s="23"/>
    </row>
    <row r="517" spans="1:7" x14ac:dyDescent="0.2">
      <c r="A517" s="14">
        <v>51</v>
      </c>
      <c r="B517" s="114" t="s">
        <v>943</v>
      </c>
      <c r="C517" s="62" t="s">
        <v>9</v>
      </c>
      <c r="D517" s="63">
        <v>10</v>
      </c>
      <c r="G517" s="23"/>
    </row>
    <row r="518" spans="1:7" x14ac:dyDescent="0.2">
      <c r="A518" s="14">
        <v>52</v>
      </c>
      <c r="B518" s="114" t="s">
        <v>944</v>
      </c>
      <c r="C518" s="62" t="s">
        <v>9</v>
      </c>
      <c r="D518" s="63">
        <v>3</v>
      </c>
      <c r="G518" s="23"/>
    </row>
    <row r="519" spans="1:7" x14ac:dyDescent="0.2">
      <c r="A519" s="14">
        <v>53</v>
      </c>
      <c r="B519" s="114" t="s">
        <v>945</v>
      </c>
      <c r="C519" s="62" t="s">
        <v>9</v>
      </c>
      <c r="D519" s="63">
        <v>15</v>
      </c>
      <c r="G519" s="23"/>
    </row>
    <row r="520" spans="1:7" x14ac:dyDescent="0.2">
      <c r="A520" s="14">
        <v>54</v>
      </c>
      <c r="B520" s="114" t="s">
        <v>946</v>
      </c>
      <c r="C520" s="62" t="s">
        <v>9</v>
      </c>
      <c r="D520" s="63">
        <v>1</v>
      </c>
      <c r="G520" s="23"/>
    </row>
    <row r="521" spans="1:7" x14ac:dyDescent="0.2">
      <c r="A521" s="14">
        <v>55</v>
      </c>
      <c r="B521" s="114" t="s">
        <v>947</v>
      </c>
      <c r="C521" s="62" t="s">
        <v>9</v>
      </c>
      <c r="D521" s="63">
        <v>10</v>
      </c>
      <c r="G521" s="23"/>
    </row>
    <row r="522" spans="1:7" x14ac:dyDescent="0.2">
      <c r="A522" s="14">
        <v>56</v>
      </c>
      <c r="B522" s="114" t="s">
        <v>948</v>
      </c>
      <c r="C522" s="62" t="s">
        <v>9</v>
      </c>
      <c r="D522" s="63">
        <v>6</v>
      </c>
      <c r="G522" s="23"/>
    </row>
    <row r="523" spans="1:7" x14ac:dyDescent="0.2">
      <c r="A523" s="14">
        <v>57</v>
      </c>
      <c r="B523" s="114" t="s">
        <v>702</v>
      </c>
      <c r="C523" s="62" t="s">
        <v>3</v>
      </c>
      <c r="D523" s="63">
        <v>1</v>
      </c>
      <c r="G523" s="23"/>
    </row>
    <row r="524" spans="1:7" x14ac:dyDescent="0.2">
      <c r="A524" s="14">
        <v>58</v>
      </c>
      <c r="B524" s="114" t="s">
        <v>397</v>
      </c>
      <c r="C524" s="62" t="s">
        <v>3</v>
      </c>
      <c r="D524" s="63">
        <v>1</v>
      </c>
      <c r="G524" s="23"/>
    </row>
    <row r="525" spans="1:7" x14ac:dyDescent="0.2">
      <c r="A525" s="14">
        <v>59</v>
      </c>
      <c r="B525" s="114" t="s">
        <v>398</v>
      </c>
      <c r="C525" s="62" t="s">
        <v>135</v>
      </c>
      <c r="D525" s="63">
        <v>4</v>
      </c>
      <c r="G525" s="23"/>
    </row>
    <row r="526" spans="1:7" ht="15.75" x14ac:dyDescent="0.2">
      <c r="A526" s="14">
        <v>60</v>
      </c>
      <c r="B526" s="114" t="s">
        <v>399</v>
      </c>
      <c r="C526" s="62" t="s">
        <v>810</v>
      </c>
      <c r="D526" s="63">
        <v>22</v>
      </c>
      <c r="G526" s="23"/>
    </row>
    <row r="527" spans="1:7" x14ac:dyDescent="0.2">
      <c r="A527" s="14">
        <v>61</v>
      </c>
      <c r="B527" s="114" t="s">
        <v>400</v>
      </c>
      <c r="C527" s="62" t="s">
        <v>3</v>
      </c>
      <c r="D527" s="63">
        <v>1</v>
      </c>
      <c r="G527" s="23"/>
    </row>
    <row r="528" spans="1:7" x14ac:dyDescent="0.2">
      <c r="A528" s="14">
        <v>62</v>
      </c>
      <c r="B528" s="114" t="s">
        <v>401</v>
      </c>
      <c r="C528" s="62" t="s">
        <v>0</v>
      </c>
      <c r="D528" s="63">
        <v>6</v>
      </c>
      <c r="G528" s="23"/>
    </row>
    <row r="529" spans="1:7" x14ac:dyDescent="0.2">
      <c r="A529" s="14">
        <v>63</v>
      </c>
      <c r="B529" s="114" t="s">
        <v>402</v>
      </c>
      <c r="C529" s="62" t="s">
        <v>0</v>
      </c>
      <c r="D529" s="63">
        <v>12</v>
      </c>
      <c r="G529" s="23"/>
    </row>
    <row r="530" spans="1:7" x14ac:dyDescent="0.2">
      <c r="A530" s="14">
        <v>64</v>
      </c>
      <c r="B530" s="114" t="s">
        <v>403</v>
      </c>
      <c r="C530" s="62" t="s">
        <v>3</v>
      </c>
      <c r="D530" s="63">
        <v>1</v>
      </c>
      <c r="G530" s="23"/>
    </row>
    <row r="531" spans="1:7" x14ac:dyDescent="0.2">
      <c r="A531" s="14">
        <v>65</v>
      </c>
      <c r="B531" s="114" t="s">
        <v>404</v>
      </c>
      <c r="C531" s="62" t="s">
        <v>0</v>
      </c>
      <c r="D531" s="63">
        <v>1</v>
      </c>
      <c r="G531" s="23"/>
    </row>
    <row r="532" spans="1:7" ht="15.75" x14ac:dyDescent="0.2">
      <c r="A532" s="14">
        <v>66</v>
      </c>
      <c r="B532" s="114" t="s">
        <v>886</v>
      </c>
      <c r="C532" s="62" t="s">
        <v>0</v>
      </c>
      <c r="D532" s="63">
        <v>10</v>
      </c>
      <c r="G532" s="23"/>
    </row>
    <row r="533" spans="1:7" ht="15.75" x14ac:dyDescent="0.2">
      <c r="A533" s="14">
        <v>67</v>
      </c>
      <c r="B533" s="114" t="s">
        <v>887</v>
      </c>
      <c r="C533" s="62" t="s">
        <v>0</v>
      </c>
      <c r="D533" s="63">
        <v>5</v>
      </c>
      <c r="G533" s="23"/>
    </row>
    <row r="534" spans="1:7" x14ac:dyDescent="0.2">
      <c r="A534" s="14">
        <v>68</v>
      </c>
      <c r="B534" s="114" t="s">
        <v>405</v>
      </c>
      <c r="C534" s="62" t="s">
        <v>3</v>
      </c>
      <c r="D534" s="63">
        <v>11</v>
      </c>
      <c r="G534" s="23"/>
    </row>
    <row r="535" spans="1:7" x14ac:dyDescent="0.2">
      <c r="A535" s="14">
        <v>69</v>
      </c>
      <c r="B535" s="114" t="s">
        <v>406</v>
      </c>
      <c r="C535" s="62" t="s">
        <v>3</v>
      </c>
      <c r="D535" s="63">
        <v>2</v>
      </c>
      <c r="G535" s="23"/>
    </row>
    <row r="536" spans="1:7" x14ac:dyDescent="0.2">
      <c r="A536" s="14">
        <v>70</v>
      </c>
      <c r="B536" s="114" t="s">
        <v>407</v>
      </c>
      <c r="C536" s="62" t="s">
        <v>3</v>
      </c>
      <c r="D536" s="63">
        <v>1</v>
      </c>
      <c r="G536" s="23"/>
    </row>
    <row r="537" spans="1:7" x14ac:dyDescent="0.2">
      <c r="A537" s="14">
        <v>71</v>
      </c>
      <c r="B537" s="114" t="s">
        <v>408</v>
      </c>
      <c r="C537" s="62" t="s">
        <v>3</v>
      </c>
      <c r="D537" s="63">
        <v>1</v>
      </c>
      <c r="G537" s="23"/>
    </row>
    <row r="538" spans="1:7" x14ac:dyDescent="0.2">
      <c r="A538" s="14">
        <v>72</v>
      </c>
      <c r="B538" s="114" t="s">
        <v>409</v>
      </c>
      <c r="C538" s="62" t="s">
        <v>3</v>
      </c>
      <c r="D538" s="63">
        <v>1</v>
      </c>
      <c r="G538" s="23"/>
    </row>
    <row r="539" spans="1:7" x14ac:dyDescent="0.2">
      <c r="A539" s="14">
        <v>73</v>
      </c>
      <c r="B539" s="114" t="s">
        <v>354</v>
      </c>
      <c r="C539" s="62" t="s">
        <v>3</v>
      </c>
      <c r="D539" s="63">
        <v>1</v>
      </c>
      <c r="G539" s="23"/>
    </row>
    <row r="540" spans="1:7" x14ac:dyDescent="0.2">
      <c r="A540" s="14">
        <v>74</v>
      </c>
      <c r="B540" s="114" t="s">
        <v>332</v>
      </c>
      <c r="C540" s="62" t="s">
        <v>3</v>
      </c>
      <c r="D540" s="63">
        <v>1</v>
      </c>
      <c r="G540" s="23"/>
    </row>
    <row r="541" spans="1:7" x14ac:dyDescent="0.2">
      <c r="A541" s="14">
        <v>75</v>
      </c>
      <c r="B541" s="114" t="s">
        <v>333</v>
      </c>
      <c r="C541" s="62" t="s">
        <v>3</v>
      </c>
      <c r="D541" s="63">
        <v>1</v>
      </c>
      <c r="G541" s="23"/>
    </row>
    <row r="542" spans="1:7" s="6" customFormat="1" x14ac:dyDescent="0.2">
      <c r="A542" s="1" t="s">
        <v>805</v>
      </c>
      <c r="B542" s="2" t="s">
        <v>806</v>
      </c>
      <c r="C542" s="4"/>
      <c r="D542" s="105"/>
    </row>
    <row r="543" spans="1:7" s="6" customFormat="1" ht="51" x14ac:dyDescent="0.2">
      <c r="A543" s="1"/>
      <c r="B543" s="7" t="s">
        <v>807</v>
      </c>
      <c r="C543" s="3" t="s">
        <v>808</v>
      </c>
      <c r="D543" s="106">
        <v>1</v>
      </c>
    </row>
    <row r="544" spans="1:7" ht="15.75" x14ac:dyDescent="0.25">
      <c r="A544" s="14"/>
      <c r="B544" s="18" t="s">
        <v>175</v>
      </c>
      <c r="C544" s="25"/>
      <c r="D544" s="26"/>
      <c r="G544" s="23"/>
    </row>
    <row r="545" spans="1:7" x14ac:dyDescent="0.2">
      <c r="A545" s="14"/>
      <c r="B545" s="64" t="s">
        <v>138</v>
      </c>
      <c r="C545" s="20"/>
      <c r="D545" s="26"/>
      <c r="G545" s="23"/>
    </row>
    <row r="546" spans="1:7" x14ac:dyDescent="0.2">
      <c r="A546" s="65">
        <v>1</v>
      </c>
      <c r="B546" s="22" t="s">
        <v>410</v>
      </c>
      <c r="C546" s="20" t="s">
        <v>0</v>
      </c>
      <c r="D546" s="66">
        <v>32</v>
      </c>
      <c r="G546" s="23"/>
    </row>
    <row r="547" spans="1:7" x14ac:dyDescent="0.2">
      <c r="A547" s="65">
        <v>2</v>
      </c>
      <c r="B547" s="22" t="s">
        <v>411</v>
      </c>
      <c r="C547" s="20" t="s">
        <v>0</v>
      </c>
      <c r="D547" s="66">
        <v>17</v>
      </c>
      <c r="G547" s="23"/>
    </row>
    <row r="548" spans="1:7" x14ac:dyDescent="0.2">
      <c r="A548" s="65">
        <v>3</v>
      </c>
      <c r="B548" s="22" t="s">
        <v>412</v>
      </c>
      <c r="C548" s="20" t="s">
        <v>0</v>
      </c>
      <c r="D548" s="66">
        <v>9</v>
      </c>
      <c r="G548" s="23"/>
    </row>
    <row r="549" spans="1:7" x14ac:dyDescent="0.2">
      <c r="A549" s="65">
        <v>4</v>
      </c>
      <c r="B549" s="22" t="s">
        <v>413</v>
      </c>
      <c r="C549" s="20" t="s">
        <v>0</v>
      </c>
      <c r="D549" s="66">
        <v>34</v>
      </c>
      <c r="G549" s="23"/>
    </row>
    <row r="550" spans="1:7" ht="25.5" x14ac:dyDescent="0.2">
      <c r="A550" s="65">
        <v>5</v>
      </c>
      <c r="B550" s="22" t="s">
        <v>414</v>
      </c>
      <c r="C550" s="20" t="s">
        <v>0</v>
      </c>
      <c r="D550" s="66">
        <v>11</v>
      </c>
      <c r="G550" s="23"/>
    </row>
    <row r="551" spans="1:7" ht="12" customHeight="1" x14ac:dyDescent="0.2">
      <c r="A551" s="65">
        <v>6</v>
      </c>
      <c r="B551" s="22" t="s">
        <v>415</v>
      </c>
      <c r="C551" s="20" t="s">
        <v>0</v>
      </c>
      <c r="D551" s="66">
        <v>78</v>
      </c>
      <c r="G551" s="23"/>
    </row>
    <row r="552" spans="1:7" ht="12" customHeight="1" x14ac:dyDescent="0.2">
      <c r="A552" s="65">
        <v>7</v>
      </c>
      <c r="B552" s="22" t="s">
        <v>416</v>
      </c>
      <c r="C552" s="20" t="s">
        <v>0</v>
      </c>
      <c r="D552" s="66">
        <v>25</v>
      </c>
      <c r="G552" s="23"/>
    </row>
    <row r="553" spans="1:7" ht="12" customHeight="1" x14ac:dyDescent="0.2">
      <c r="A553" s="65">
        <v>8</v>
      </c>
      <c r="B553" s="22" t="s">
        <v>417</v>
      </c>
      <c r="C553" s="20" t="s">
        <v>0</v>
      </c>
      <c r="D553" s="66">
        <v>11</v>
      </c>
      <c r="G553" s="23"/>
    </row>
    <row r="554" spans="1:7" ht="12" customHeight="1" x14ac:dyDescent="0.2">
      <c r="A554" s="65">
        <v>9</v>
      </c>
      <c r="B554" s="22" t="s">
        <v>417</v>
      </c>
      <c r="C554" s="20" t="s">
        <v>0</v>
      </c>
      <c r="D554" s="66">
        <v>9</v>
      </c>
      <c r="G554" s="23"/>
    </row>
    <row r="555" spans="1:7" ht="12" customHeight="1" x14ac:dyDescent="0.2">
      <c r="A555" s="65">
        <v>10</v>
      </c>
      <c r="B555" s="22" t="s">
        <v>418</v>
      </c>
      <c r="C555" s="20" t="s">
        <v>0</v>
      </c>
      <c r="D555" s="66">
        <v>8</v>
      </c>
      <c r="G555" s="23"/>
    </row>
    <row r="556" spans="1:7" ht="12" customHeight="1" x14ac:dyDescent="0.2">
      <c r="A556" s="65">
        <v>11</v>
      </c>
      <c r="B556" s="22" t="s">
        <v>419</v>
      </c>
      <c r="C556" s="20" t="s">
        <v>0</v>
      </c>
      <c r="D556" s="66">
        <v>3</v>
      </c>
      <c r="G556" s="23"/>
    </row>
    <row r="557" spans="1:7" ht="12" customHeight="1" x14ac:dyDescent="0.2">
      <c r="A557" s="14">
        <v>12</v>
      </c>
      <c r="B557" s="22" t="s">
        <v>420</v>
      </c>
      <c r="C557" s="20" t="s">
        <v>0</v>
      </c>
      <c r="D557" s="21">
        <v>28</v>
      </c>
      <c r="G557" s="23"/>
    </row>
    <row r="558" spans="1:7" x14ac:dyDescent="0.2">
      <c r="A558" s="14"/>
      <c r="B558" s="115" t="s">
        <v>421</v>
      </c>
      <c r="C558" s="20"/>
      <c r="D558" s="21"/>
      <c r="G558" s="23"/>
    </row>
    <row r="559" spans="1:7" x14ac:dyDescent="0.2">
      <c r="A559" s="14">
        <v>13</v>
      </c>
      <c r="B559" s="67" t="s">
        <v>802</v>
      </c>
      <c r="C559" s="14" t="s">
        <v>0</v>
      </c>
      <c r="D559" s="21">
        <v>7</v>
      </c>
      <c r="G559" s="23"/>
    </row>
    <row r="560" spans="1:7" x14ac:dyDescent="0.2">
      <c r="A560" s="14">
        <v>14</v>
      </c>
      <c r="B560" s="67" t="s">
        <v>422</v>
      </c>
      <c r="C560" s="14" t="s">
        <v>0</v>
      </c>
      <c r="D560" s="21">
        <v>7</v>
      </c>
      <c r="G560" s="23"/>
    </row>
    <row r="561" spans="1:7" x14ac:dyDescent="0.2">
      <c r="A561" s="14">
        <v>15</v>
      </c>
      <c r="B561" s="67" t="s">
        <v>803</v>
      </c>
      <c r="C561" s="14" t="s">
        <v>9</v>
      </c>
      <c r="D561" s="21">
        <v>200</v>
      </c>
      <c r="G561" s="23"/>
    </row>
    <row r="562" spans="1:7" x14ac:dyDescent="0.2">
      <c r="A562" s="14">
        <v>16</v>
      </c>
      <c r="B562" s="67" t="s">
        <v>804</v>
      </c>
      <c r="C562" s="14" t="s">
        <v>9</v>
      </c>
      <c r="D562" s="21">
        <v>10</v>
      </c>
      <c r="G562" s="23"/>
    </row>
    <row r="563" spans="1:7" s="6" customFormat="1" x14ac:dyDescent="0.2">
      <c r="A563" s="1" t="s">
        <v>805</v>
      </c>
      <c r="B563" s="2" t="s">
        <v>806</v>
      </c>
      <c r="C563" s="4"/>
      <c r="D563" s="105"/>
    </row>
    <row r="564" spans="1:7" s="6" customFormat="1" ht="51" x14ac:dyDescent="0.2">
      <c r="A564" s="1"/>
      <c r="B564" s="7" t="s">
        <v>807</v>
      </c>
      <c r="C564" s="3" t="s">
        <v>808</v>
      </c>
      <c r="D564" s="106">
        <v>1</v>
      </c>
    </row>
    <row r="565" spans="1:7" ht="15" customHeight="1" x14ac:dyDescent="0.25">
      <c r="A565" s="14"/>
      <c r="B565" s="18" t="s">
        <v>423</v>
      </c>
      <c r="C565" s="14"/>
      <c r="D565" s="21"/>
      <c r="G565" s="23"/>
    </row>
    <row r="566" spans="1:7" ht="15" customHeight="1" x14ac:dyDescent="0.25">
      <c r="A566" s="15"/>
      <c r="B566" s="18" t="s">
        <v>166</v>
      </c>
      <c r="C566" s="17"/>
      <c r="D566" s="68"/>
      <c r="G566" s="23"/>
    </row>
    <row r="567" spans="1:7" x14ac:dyDescent="0.2">
      <c r="A567" s="14" t="s">
        <v>23</v>
      </c>
      <c r="B567" s="87" t="s">
        <v>186</v>
      </c>
      <c r="C567" s="20"/>
      <c r="D567" s="21"/>
      <c r="G567" s="23"/>
    </row>
    <row r="568" spans="1:7" ht="15.75" x14ac:dyDescent="0.2">
      <c r="A568" s="14" t="s">
        <v>29</v>
      </c>
      <c r="B568" s="81" t="s">
        <v>424</v>
      </c>
      <c r="C568" s="20" t="s">
        <v>809</v>
      </c>
      <c r="D568" s="21">
        <v>15.5</v>
      </c>
      <c r="G568" s="23"/>
    </row>
    <row r="569" spans="1:7" ht="15.75" x14ac:dyDescent="0.2">
      <c r="A569" s="14" t="s">
        <v>30</v>
      </c>
      <c r="B569" s="81" t="s">
        <v>425</v>
      </c>
      <c r="C569" s="20" t="s">
        <v>810</v>
      </c>
      <c r="D569" s="21">
        <v>157.66</v>
      </c>
      <c r="G569" s="23"/>
    </row>
    <row r="570" spans="1:7" ht="15.75" x14ac:dyDescent="0.2">
      <c r="A570" s="14" t="s">
        <v>31</v>
      </c>
      <c r="B570" s="81" t="s">
        <v>426</v>
      </c>
      <c r="C570" s="20" t="s">
        <v>810</v>
      </c>
      <c r="D570" s="21">
        <v>15</v>
      </c>
      <c r="G570" s="23"/>
    </row>
    <row r="571" spans="1:7" ht="15.75" x14ac:dyDescent="0.2">
      <c r="A571" s="14" t="s">
        <v>39</v>
      </c>
      <c r="B571" s="81" t="s">
        <v>8</v>
      </c>
      <c r="C571" s="20" t="s">
        <v>810</v>
      </c>
      <c r="D571" s="21">
        <v>450</v>
      </c>
      <c r="G571" s="23"/>
    </row>
    <row r="572" spans="1:7" ht="15.75" x14ac:dyDescent="0.2">
      <c r="A572" s="14" t="s">
        <v>40</v>
      </c>
      <c r="B572" s="81" t="s">
        <v>703</v>
      </c>
      <c r="C572" s="20" t="s">
        <v>810</v>
      </c>
      <c r="D572" s="24">
        <f>3.1*2.5+3.6*2.81</f>
        <v>17.87</v>
      </c>
      <c r="G572" s="23"/>
    </row>
    <row r="573" spans="1:7" x14ac:dyDescent="0.2">
      <c r="A573" s="14" t="s">
        <v>24</v>
      </c>
      <c r="B573" s="111" t="s">
        <v>427</v>
      </c>
      <c r="C573" s="20"/>
      <c r="D573" s="21"/>
      <c r="G573" s="23"/>
    </row>
    <row r="574" spans="1:7" ht="15.75" x14ac:dyDescent="0.2">
      <c r="A574" s="14" t="s">
        <v>32</v>
      </c>
      <c r="B574" s="81" t="s">
        <v>18</v>
      </c>
      <c r="C574" s="20" t="s">
        <v>809</v>
      </c>
      <c r="D574" s="21">
        <v>1.26</v>
      </c>
      <c r="G574" s="23"/>
    </row>
    <row r="575" spans="1:7" ht="12" customHeight="1" x14ac:dyDescent="0.2">
      <c r="A575" s="14" t="s">
        <v>33</v>
      </c>
      <c r="B575" s="81" t="s">
        <v>428</v>
      </c>
      <c r="C575" s="20" t="s">
        <v>0</v>
      </c>
      <c r="D575" s="24">
        <v>35</v>
      </c>
      <c r="G575" s="23"/>
    </row>
    <row r="576" spans="1:7" x14ac:dyDescent="0.2">
      <c r="A576" s="14" t="s">
        <v>19</v>
      </c>
      <c r="B576" s="111" t="s">
        <v>429</v>
      </c>
      <c r="C576" s="20"/>
      <c r="D576" s="21"/>
      <c r="G576" s="23"/>
    </row>
    <row r="577" spans="1:7" ht="15.75" x14ac:dyDescent="0.2">
      <c r="A577" s="14" t="s">
        <v>55</v>
      </c>
      <c r="B577" s="81" t="s">
        <v>430</v>
      </c>
      <c r="C577" s="20" t="s">
        <v>810</v>
      </c>
      <c r="D577" s="21">
        <v>72.83</v>
      </c>
      <c r="G577" s="23"/>
    </row>
    <row r="578" spans="1:7" x14ac:dyDescent="0.2">
      <c r="A578" s="14" t="s">
        <v>25</v>
      </c>
      <c r="B578" s="111" t="s">
        <v>431</v>
      </c>
      <c r="C578" s="20"/>
      <c r="D578" s="21"/>
      <c r="G578" s="23"/>
    </row>
    <row r="579" spans="1:7" ht="25.5" x14ac:dyDescent="0.2">
      <c r="A579" s="14" t="s">
        <v>66</v>
      </c>
      <c r="B579" s="81" t="s">
        <v>432</v>
      </c>
      <c r="C579" s="20" t="s">
        <v>810</v>
      </c>
      <c r="D579" s="21">
        <v>49.34</v>
      </c>
      <c r="G579" s="23"/>
    </row>
    <row r="580" spans="1:7" ht="15.75" x14ac:dyDescent="0.2">
      <c r="A580" s="14" t="s">
        <v>67</v>
      </c>
      <c r="B580" s="81" t="s">
        <v>433</v>
      </c>
      <c r="C580" s="20" t="s">
        <v>809</v>
      </c>
      <c r="D580" s="21">
        <v>192.54</v>
      </c>
      <c r="G580" s="23"/>
    </row>
    <row r="581" spans="1:7" x14ac:dyDescent="0.2">
      <c r="A581" s="14" t="s">
        <v>20</v>
      </c>
      <c r="B581" s="112" t="s">
        <v>434</v>
      </c>
      <c r="C581" s="20"/>
      <c r="D581" s="21"/>
      <c r="G581" s="23"/>
    </row>
    <row r="582" spans="1:7" x14ac:dyDescent="0.2">
      <c r="A582" s="14" t="s">
        <v>72</v>
      </c>
      <c r="B582" s="81" t="s">
        <v>14</v>
      </c>
      <c r="C582" s="20" t="s">
        <v>0</v>
      </c>
      <c r="D582" s="21">
        <v>3</v>
      </c>
      <c r="G582" s="23"/>
    </row>
    <row r="583" spans="1:7" ht="15.75" x14ac:dyDescent="0.2">
      <c r="A583" s="14" t="s">
        <v>73</v>
      </c>
      <c r="B583" s="85" t="s">
        <v>435</v>
      </c>
      <c r="C583" s="20" t="s">
        <v>810</v>
      </c>
      <c r="D583" s="21">
        <v>854.88</v>
      </c>
      <c r="G583" s="23"/>
    </row>
    <row r="584" spans="1:7" x14ac:dyDescent="0.2">
      <c r="A584" s="14" t="s">
        <v>21</v>
      </c>
      <c r="B584" s="112" t="s">
        <v>204</v>
      </c>
      <c r="C584" s="20"/>
      <c r="D584" s="21"/>
      <c r="G584" s="23"/>
    </row>
    <row r="585" spans="1:7" x14ac:dyDescent="0.2">
      <c r="A585" s="14" t="s">
        <v>79</v>
      </c>
      <c r="B585" s="81" t="s">
        <v>10</v>
      </c>
      <c r="C585" s="20" t="s">
        <v>0</v>
      </c>
      <c r="D585" s="21">
        <v>55</v>
      </c>
      <c r="G585" s="23"/>
    </row>
    <row r="586" spans="1:7" x14ac:dyDescent="0.2">
      <c r="A586" s="14" t="s">
        <v>80</v>
      </c>
      <c r="B586" s="81" t="s">
        <v>11</v>
      </c>
      <c r="C586" s="20" t="s">
        <v>9</v>
      </c>
      <c r="D586" s="21">
        <v>16.55</v>
      </c>
      <c r="G586" s="23"/>
    </row>
    <row r="587" spans="1:7" ht="12" customHeight="1" x14ac:dyDescent="0.2">
      <c r="A587" s="14" t="s">
        <v>81</v>
      </c>
      <c r="B587" s="81" t="s">
        <v>436</v>
      </c>
      <c r="C587" s="20" t="s">
        <v>809</v>
      </c>
      <c r="D587" s="21">
        <v>395</v>
      </c>
      <c r="G587" s="23"/>
    </row>
    <row r="588" spans="1:7" x14ac:dyDescent="0.2">
      <c r="A588" s="14" t="s">
        <v>82</v>
      </c>
      <c r="B588" s="85" t="s">
        <v>437</v>
      </c>
      <c r="C588" s="20" t="s">
        <v>0</v>
      </c>
      <c r="D588" s="21">
        <v>1</v>
      </c>
      <c r="G588" s="23"/>
    </row>
    <row r="589" spans="1:7" ht="12" customHeight="1" x14ac:dyDescent="0.2">
      <c r="A589" s="14" t="s">
        <v>84</v>
      </c>
      <c r="B589" s="81" t="s">
        <v>209</v>
      </c>
      <c r="C589" s="20" t="s">
        <v>809</v>
      </c>
      <c r="D589" s="21">
        <v>381.81</v>
      </c>
      <c r="G589" s="23"/>
    </row>
    <row r="590" spans="1:7" s="6" customFormat="1" x14ac:dyDescent="0.2">
      <c r="A590" s="1" t="s">
        <v>805</v>
      </c>
      <c r="B590" s="2" t="s">
        <v>806</v>
      </c>
      <c r="C590" s="4"/>
      <c r="D590" s="105"/>
    </row>
    <row r="591" spans="1:7" s="6" customFormat="1" ht="51" x14ac:dyDescent="0.2">
      <c r="A591" s="1"/>
      <c r="B591" s="7" t="s">
        <v>807</v>
      </c>
      <c r="C591" s="3" t="s">
        <v>808</v>
      </c>
      <c r="D591" s="106">
        <v>1</v>
      </c>
    </row>
    <row r="592" spans="1:7" ht="15" customHeight="1" x14ac:dyDescent="0.25">
      <c r="A592" s="14"/>
      <c r="B592" s="18" t="s">
        <v>167</v>
      </c>
      <c r="C592" s="25"/>
      <c r="D592" s="26"/>
      <c r="G592" s="23"/>
    </row>
    <row r="593" spans="1:7" x14ac:dyDescent="0.2">
      <c r="A593" s="14">
        <v>1</v>
      </c>
      <c r="B593" s="92" t="s">
        <v>824</v>
      </c>
      <c r="C593" s="33"/>
      <c r="D593" s="34"/>
      <c r="G593" s="23"/>
    </row>
    <row r="594" spans="1:7" ht="15.75" x14ac:dyDescent="0.2">
      <c r="A594" s="14" t="s">
        <v>15</v>
      </c>
      <c r="B594" s="81" t="s">
        <v>438</v>
      </c>
      <c r="C594" s="20" t="s">
        <v>809</v>
      </c>
      <c r="D594" s="21">
        <f>0.76*3</f>
        <v>2.2799999999999998</v>
      </c>
      <c r="G594" s="23"/>
    </row>
    <row r="595" spans="1:7" x14ac:dyDescent="0.2">
      <c r="A595" s="14">
        <v>2</v>
      </c>
      <c r="B595" s="92" t="s">
        <v>825</v>
      </c>
      <c r="C595" s="69"/>
      <c r="D595" s="21"/>
      <c r="G595" s="23"/>
    </row>
    <row r="596" spans="1:7" ht="15.75" x14ac:dyDescent="0.2">
      <c r="A596" s="1" t="s">
        <v>16</v>
      </c>
      <c r="B596" s="81" t="s">
        <v>888</v>
      </c>
      <c r="C596" s="20" t="s">
        <v>810</v>
      </c>
      <c r="D596" s="21">
        <v>28.09</v>
      </c>
      <c r="G596" s="23"/>
    </row>
    <row r="597" spans="1:7" x14ac:dyDescent="0.2">
      <c r="A597" s="14">
        <v>3</v>
      </c>
      <c r="B597" s="92" t="s">
        <v>826</v>
      </c>
      <c r="C597" s="69"/>
      <c r="D597" s="21"/>
      <c r="G597" s="23"/>
    </row>
    <row r="598" spans="1:7" ht="12" customHeight="1" x14ac:dyDescent="0.2">
      <c r="A598" s="1" t="s">
        <v>17</v>
      </c>
      <c r="B598" s="81" t="s">
        <v>439</v>
      </c>
      <c r="C598" s="20" t="s">
        <v>809</v>
      </c>
      <c r="D598" s="21">
        <f>3*5.7*0.3+3.1*2.5</f>
        <v>12.88</v>
      </c>
      <c r="G598" s="23"/>
    </row>
    <row r="599" spans="1:7" ht="12" customHeight="1" x14ac:dyDescent="0.2">
      <c r="A599" s="1">
        <v>4</v>
      </c>
      <c r="B599" s="92" t="s">
        <v>827</v>
      </c>
      <c r="C599" s="69"/>
      <c r="D599" s="70"/>
      <c r="G599" s="23"/>
    </row>
    <row r="600" spans="1:7" ht="25.5" x14ac:dyDescent="0.2">
      <c r="A600" s="1" t="s">
        <v>440</v>
      </c>
      <c r="B600" s="81" t="s">
        <v>704</v>
      </c>
      <c r="C600" s="20" t="s">
        <v>810</v>
      </c>
      <c r="D600" s="21">
        <v>0.96</v>
      </c>
      <c r="G600" s="23"/>
    </row>
    <row r="601" spans="1:7" s="6" customFormat="1" x14ac:dyDescent="0.2">
      <c r="A601" s="1" t="s">
        <v>805</v>
      </c>
      <c r="B601" s="2" t="s">
        <v>806</v>
      </c>
      <c r="C601" s="4"/>
      <c r="D601" s="105"/>
    </row>
    <row r="602" spans="1:7" s="6" customFormat="1" ht="51" x14ac:dyDescent="0.2">
      <c r="A602" s="1"/>
      <c r="B602" s="7" t="s">
        <v>807</v>
      </c>
      <c r="C602" s="3" t="s">
        <v>808</v>
      </c>
      <c r="D602" s="106">
        <v>1</v>
      </c>
    </row>
    <row r="603" spans="1:7" ht="15" customHeight="1" x14ac:dyDescent="0.25">
      <c r="A603" s="14"/>
      <c r="B603" s="18" t="s">
        <v>168</v>
      </c>
      <c r="C603" s="25"/>
      <c r="D603" s="26"/>
      <c r="G603" s="23"/>
    </row>
    <row r="604" spans="1:7" x14ac:dyDescent="0.2">
      <c r="A604" s="71">
        <v>1</v>
      </c>
      <c r="B604" s="87" t="s">
        <v>705</v>
      </c>
      <c r="C604" s="28"/>
      <c r="D604" s="29"/>
      <c r="G604" s="23"/>
    </row>
    <row r="605" spans="1:7" ht="25.5" x14ac:dyDescent="0.2">
      <c r="A605" s="14" t="s">
        <v>441</v>
      </c>
      <c r="B605" s="81" t="s">
        <v>442</v>
      </c>
      <c r="C605" s="20" t="s">
        <v>810</v>
      </c>
      <c r="D605" s="21">
        <v>73.099999999999994</v>
      </c>
      <c r="G605" s="23"/>
    </row>
    <row r="606" spans="1:7" ht="25.5" x14ac:dyDescent="0.2">
      <c r="A606" s="14" t="s">
        <v>443</v>
      </c>
      <c r="B606" s="81" t="s">
        <v>444</v>
      </c>
      <c r="C606" s="20" t="s">
        <v>810</v>
      </c>
      <c r="D606" s="21">
        <v>73.099999999999994</v>
      </c>
      <c r="G606" s="23"/>
    </row>
    <row r="607" spans="1:7" ht="15.75" x14ac:dyDescent="0.2">
      <c r="A607" s="14" t="s">
        <v>445</v>
      </c>
      <c r="B607" s="81" t="s">
        <v>446</v>
      </c>
      <c r="C607" s="20" t="s">
        <v>810</v>
      </c>
      <c r="D607" s="21">
        <v>73.099999999999994</v>
      </c>
      <c r="G607" s="23"/>
    </row>
    <row r="608" spans="1:7" x14ac:dyDescent="0.2">
      <c r="A608" s="71">
        <v>2</v>
      </c>
      <c r="B608" s="87" t="s">
        <v>706</v>
      </c>
      <c r="C608" s="28"/>
      <c r="D608" s="29"/>
      <c r="G608" s="23"/>
    </row>
    <row r="609" spans="1:7" ht="15.75" x14ac:dyDescent="0.2">
      <c r="A609" s="14" t="s">
        <v>32</v>
      </c>
      <c r="B609" s="81" t="s">
        <v>447</v>
      </c>
      <c r="C609" s="20" t="s">
        <v>810</v>
      </c>
      <c r="D609" s="21">
        <v>653.70000000000005</v>
      </c>
      <c r="G609" s="23"/>
    </row>
    <row r="610" spans="1:7" ht="25.5" x14ac:dyDescent="0.2">
      <c r="A610" s="36" t="s">
        <v>33</v>
      </c>
      <c r="B610" s="81" t="s">
        <v>444</v>
      </c>
      <c r="C610" s="20" t="s">
        <v>810</v>
      </c>
      <c r="D610" s="21">
        <v>653.70000000000005</v>
      </c>
      <c r="G610" s="23"/>
    </row>
    <row r="611" spans="1:7" ht="15.75" x14ac:dyDescent="0.2">
      <c r="A611" s="14" t="s">
        <v>35</v>
      </c>
      <c r="B611" s="81" t="s">
        <v>446</v>
      </c>
      <c r="C611" s="20" t="s">
        <v>810</v>
      </c>
      <c r="D611" s="21">
        <v>653.70000000000005</v>
      </c>
      <c r="G611" s="23"/>
    </row>
    <row r="612" spans="1:7" x14ac:dyDescent="0.2">
      <c r="A612" s="71" t="s">
        <v>19</v>
      </c>
      <c r="B612" s="87" t="s">
        <v>707</v>
      </c>
      <c r="C612" s="28"/>
      <c r="D612" s="29"/>
      <c r="G612" s="23"/>
    </row>
    <row r="613" spans="1:7" ht="25.5" x14ac:dyDescent="0.2">
      <c r="A613" s="14" t="s">
        <v>448</v>
      </c>
      <c r="B613" s="81" t="s">
        <v>449</v>
      </c>
      <c r="C613" s="20" t="s">
        <v>810</v>
      </c>
      <c r="D613" s="21">
        <v>121.7</v>
      </c>
      <c r="G613" s="23"/>
    </row>
    <row r="614" spans="1:7" ht="15.75" x14ac:dyDescent="0.2">
      <c r="A614" s="14" t="s">
        <v>57</v>
      </c>
      <c r="B614" s="81" t="s">
        <v>446</v>
      </c>
      <c r="C614" s="20" t="s">
        <v>810</v>
      </c>
      <c r="D614" s="21">
        <v>121.7</v>
      </c>
      <c r="G614" s="23"/>
    </row>
    <row r="615" spans="1:7" x14ac:dyDescent="0.2">
      <c r="A615" s="71">
        <v>4</v>
      </c>
      <c r="B615" s="87" t="s">
        <v>708</v>
      </c>
      <c r="C615" s="20"/>
      <c r="D615" s="29"/>
      <c r="G615" s="23"/>
    </row>
    <row r="616" spans="1:7" ht="15.75" x14ac:dyDescent="0.2">
      <c r="A616" s="14" t="s">
        <v>66</v>
      </c>
      <c r="B616" s="81" t="s">
        <v>450</v>
      </c>
      <c r="C616" s="20" t="s">
        <v>810</v>
      </c>
      <c r="D616" s="21">
        <v>28.8</v>
      </c>
      <c r="G616" s="23"/>
    </row>
    <row r="617" spans="1:7" ht="15.75" x14ac:dyDescent="0.2">
      <c r="A617" s="14" t="s">
        <v>67</v>
      </c>
      <c r="B617" s="81" t="s">
        <v>451</v>
      </c>
      <c r="C617" s="20" t="s">
        <v>810</v>
      </c>
      <c r="D617" s="21">
        <v>28.8</v>
      </c>
      <c r="G617" s="23"/>
    </row>
    <row r="618" spans="1:7" x14ac:dyDescent="0.2">
      <c r="A618" s="71" t="s">
        <v>20</v>
      </c>
      <c r="B618" s="87" t="s">
        <v>709</v>
      </c>
      <c r="C618" s="28"/>
      <c r="D618" s="29"/>
      <c r="G618" s="23"/>
    </row>
    <row r="619" spans="1:7" ht="25.5" x14ac:dyDescent="0.2">
      <c r="A619" s="14" t="s">
        <v>452</v>
      </c>
      <c r="B619" s="81" t="s">
        <v>453</v>
      </c>
      <c r="C619" s="20" t="s">
        <v>812</v>
      </c>
      <c r="D619" s="21">
        <v>42.1</v>
      </c>
      <c r="G619" s="23"/>
    </row>
    <row r="620" spans="1:7" ht="15.75" x14ac:dyDescent="0.2">
      <c r="A620" s="14" t="s">
        <v>454</v>
      </c>
      <c r="B620" s="81" t="s">
        <v>446</v>
      </c>
      <c r="C620" s="20" t="s">
        <v>810</v>
      </c>
      <c r="D620" s="21">
        <v>42.1</v>
      </c>
      <c r="G620" s="23"/>
    </row>
    <row r="621" spans="1:7" x14ac:dyDescent="0.2">
      <c r="A621" s="71" t="s">
        <v>21</v>
      </c>
      <c r="B621" s="87" t="s">
        <v>455</v>
      </c>
      <c r="C621" s="20"/>
      <c r="D621" s="21"/>
      <c r="G621" s="23"/>
    </row>
    <row r="622" spans="1:7" ht="25.5" x14ac:dyDescent="0.2">
      <c r="A622" s="14" t="s">
        <v>79</v>
      </c>
      <c r="B622" s="81" t="s">
        <v>457</v>
      </c>
      <c r="C622" s="20" t="s">
        <v>810</v>
      </c>
      <c r="D622" s="21">
        <v>54.8</v>
      </c>
      <c r="G622" s="23"/>
    </row>
    <row r="623" spans="1:7" x14ac:dyDescent="0.2">
      <c r="A623" s="71" t="s">
        <v>26</v>
      </c>
      <c r="B623" s="87" t="s">
        <v>456</v>
      </c>
      <c r="C623" s="20"/>
      <c r="D623" s="21"/>
      <c r="G623" s="23"/>
    </row>
    <row r="624" spans="1:7" ht="25.5" x14ac:dyDescent="0.2">
      <c r="A624" s="14" t="s">
        <v>90</v>
      </c>
      <c r="B624" s="81" t="s">
        <v>458</v>
      </c>
      <c r="C624" s="20" t="s">
        <v>810</v>
      </c>
      <c r="D624" s="21">
        <v>21.5</v>
      </c>
      <c r="G624" s="23"/>
    </row>
    <row r="625" spans="1:7" ht="15.75" x14ac:dyDescent="0.2">
      <c r="A625" s="14" t="s">
        <v>91</v>
      </c>
      <c r="B625" s="81" t="s">
        <v>446</v>
      </c>
      <c r="C625" s="20" t="s">
        <v>810</v>
      </c>
      <c r="D625" s="21">
        <v>21.5</v>
      </c>
      <c r="G625" s="23"/>
    </row>
    <row r="626" spans="1:7" s="6" customFormat="1" x14ac:dyDescent="0.2">
      <c r="A626" s="1" t="s">
        <v>805</v>
      </c>
      <c r="B626" s="2" t="s">
        <v>806</v>
      </c>
      <c r="C626" s="4"/>
      <c r="D626" s="105"/>
    </row>
    <row r="627" spans="1:7" s="6" customFormat="1" ht="51" x14ac:dyDescent="0.2">
      <c r="A627" s="1"/>
      <c r="B627" s="7" t="s">
        <v>807</v>
      </c>
      <c r="C627" s="3" t="s">
        <v>808</v>
      </c>
      <c r="D627" s="106">
        <v>1</v>
      </c>
    </row>
    <row r="628" spans="1:7" ht="15" customHeight="1" x14ac:dyDescent="0.25">
      <c r="A628" s="14"/>
      <c r="B628" s="18" t="s">
        <v>169</v>
      </c>
      <c r="C628" s="25"/>
      <c r="D628" s="26"/>
      <c r="G628" s="23"/>
    </row>
    <row r="629" spans="1:7" ht="15" customHeight="1" x14ac:dyDescent="0.2">
      <c r="A629" s="71">
        <v>1</v>
      </c>
      <c r="B629" s="19" t="s">
        <v>710</v>
      </c>
      <c r="C629" s="25"/>
      <c r="D629" s="26"/>
      <c r="G629" s="23"/>
    </row>
    <row r="630" spans="1:7" ht="15" customHeight="1" x14ac:dyDescent="0.2">
      <c r="A630" s="14" t="s">
        <v>29</v>
      </c>
      <c r="B630" s="81" t="s">
        <v>828</v>
      </c>
      <c r="C630" s="20" t="s">
        <v>0</v>
      </c>
      <c r="D630" s="21">
        <v>1</v>
      </c>
      <c r="G630" s="23"/>
    </row>
    <row r="631" spans="1:7" x14ac:dyDescent="0.2">
      <c r="A631" s="14">
        <v>2</v>
      </c>
      <c r="B631" s="19" t="s">
        <v>817</v>
      </c>
      <c r="C631" s="28"/>
      <c r="D631" s="29"/>
      <c r="G631" s="23"/>
    </row>
    <row r="632" spans="1:7" ht="25.5" x14ac:dyDescent="0.2">
      <c r="A632" s="14" t="s">
        <v>32</v>
      </c>
      <c r="B632" s="22" t="s">
        <v>459</v>
      </c>
      <c r="C632" s="20" t="s">
        <v>0</v>
      </c>
      <c r="D632" s="21">
        <v>1</v>
      </c>
      <c r="G632" s="23"/>
    </row>
    <row r="633" spans="1:7" x14ac:dyDescent="0.2">
      <c r="A633" s="14" t="s">
        <v>33</v>
      </c>
      <c r="B633" s="22" t="s">
        <v>460</v>
      </c>
      <c r="C633" s="20" t="s">
        <v>0</v>
      </c>
      <c r="D633" s="21">
        <v>8</v>
      </c>
      <c r="G633" s="23"/>
    </row>
    <row r="634" spans="1:7" ht="25.5" x14ac:dyDescent="0.2">
      <c r="A634" s="14" t="s">
        <v>35</v>
      </c>
      <c r="B634" s="22" t="s">
        <v>461</v>
      </c>
      <c r="C634" s="20" t="s">
        <v>0</v>
      </c>
      <c r="D634" s="21">
        <v>2</v>
      </c>
      <c r="G634" s="23"/>
    </row>
    <row r="635" spans="1:7" x14ac:dyDescent="0.2">
      <c r="A635" s="14" t="s">
        <v>50</v>
      </c>
      <c r="B635" s="22" t="s">
        <v>462</v>
      </c>
      <c r="C635" s="20" t="s">
        <v>0</v>
      </c>
      <c r="D635" s="21">
        <v>6</v>
      </c>
      <c r="G635" s="23"/>
    </row>
    <row r="636" spans="1:7" ht="25.5" x14ac:dyDescent="0.2">
      <c r="A636" s="14" t="s">
        <v>51</v>
      </c>
      <c r="B636" s="22" t="s">
        <v>463</v>
      </c>
      <c r="C636" s="20" t="s">
        <v>0</v>
      </c>
      <c r="D636" s="21">
        <v>3</v>
      </c>
      <c r="G636" s="23"/>
    </row>
    <row r="637" spans="1:7" ht="25.5" x14ac:dyDescent="0.2">
      <c r="A637" s="14" t="s">
        <v>52</v>
      </c>
      <c r="B637" s="22" t="s">
        <v>464</v>
      </c>
      <c r="C637" s="20" t="s">
        <v>0</v>
      </c>
      <c r="D637" s="21">
        <v>11</v>
      </c>
      <c r="G637" s="23"/>
    </row>
    <row r="638" spans="1:7" ht="25.5" x14ac:dyDescent="0.2">
      <c r="A638" s="14" t="s">
        <v>53</v>
      </c>
      <c r="B638" s="22" t="s">
        <v>465</v>
      </c>
      <c r="C638" s="20" t="s">
        <v>0</v>
      </c>
      <c r="D638" s="21">
        <v>1</v>
      </c>
      <c r="G638" s="23"/>
    </row>
    <row r="639" spans="1:7" ht="25.5" x14ac:dyDescent="0.2">
      <c r="A639" s="14" t="s">
        <v>54</v>
      </c>
      <c r="B639" s="22" t="s">
        <v>466</v>
      </c>
      <c r="C639" s="20" t="s">
        <v>0</v>
      </c>
      <c r="D639" s="21">
        <v>1</v>
      </c>
      <c r="G639" s="23"/>
    </row>
    <row r="640" spans="1:7" ht="25.5" x14ac:dyDescent="0.2">
      <c r="A640" s="14" t="s">
        <v>711</v>
      </c>
      <c r="B640" s="22" t="s">
        <v>467</v>
      </c>
      <c r="C640" s="20" t="s">
        <v>0</v>
      </c>
      <c r="D640" s="21">
        <v>1</v>
      </c>
      <c r="G640" s="23"/>
    </row>
    <row r="641" spans="1:7" s="6" customFormat="1" x14ac:dyDescent="0.2">
      <c r="A641" s="1" t="s">
        <v>805</v>
      </c>
      <c r="B641" s="2" t="s">
        <v>806</v>
      </c>
      <c r="C641" s="4"/>
      <c r="D641" s="105"/>
    </row>
    <row r="642" spans="1:7" s="6" customFormat="1" ht="51" x14ac:dyDescent="0.2">
      <c r="A642" s="1"/>
      <c r="B642" s="7" t="s">
        <v>807</v>
      </c>
      <c r="C642" s="3" t="s">
        <v>808</v>
      </c>
      <c r="D642" s="106">
        <v>1</v>
      </c>
    </row>
    <row r="643" spans="1:7" ht="15" customHeight="1" x14ac:dyDescent="0.25">
      <c r="A643" s="14"/>
      <c r="B643" s="18" t="s">
        <v>718</v>
      </c>
      <c r="C643" s="25"/>
      <c r="D643" s="26"/>
      <c r="G643" s="23"/>
    </row>
    <row r="644" spans="1:7" x14ac:dyDescent="0.2">
      <c r="A644" s="71"/>
      <c r="B644" s="28" t="s">
        <v>717</v>
      </c>
      <c r="C644" s="20"/>
      <c r="D644" s="72"/>
      <c r="G644" s="23"/>
    </row>
    <row r="645" spans="1:7" ht="15.75" x14ac:dyDescent="0.2">
      <c r="A645" s="14" t="s">
        <v>23</v>
      </c>
      <c r="B645" s="81" t="s">
        <v>712</v>
      </c>
      <c r="C645" s="20" t="s">
        <v>809</v>
      </c>
      <c r="D645" s="21">
        <v>1</v>
      </c>
      <c r="G645" s="23"/>
    </row>
    <row r="646" spans="1:7" ht="15.75" x14ac:dyDescent="0.2">
      <c r="A646" s="14" t="s">
        <v>24</v>
      </c>
      <c r="B646" s="81" t="s">
        <v>713</v>
      </c>
      <c r="C646" s="20" t="s">
        <v>809</v>
      </c>
      <c r="D646" s="21">
        <f>2*2*0.5*0.2</f>
        <v>0.4</v>
      </c>
      <c r="G646" s="23"/>
    </row>
    <row r="647" spans="1:7" ht="15.75" x14ac:dyDescent="0.2">
      <c r="A647" s="14" t="s">
        <v>19</v>
      </c>
      <c r="B647" s="81" t="s">
        <v>714</v>
      </c>
      <c r="C647" s="20" t="s">
        <v>809</v>
      </c>
      <c r="D647" s="21">
        <v>0.23</v>
      </c>
      <c r="G647" s="23"/>
    </row>
    <row r="648" spans="1:7" ht="15.75" x14ac:dyDescent="0.2">
      <c r="A648" s="14" t="s">
        <v>25</v>
      </c>
      <c r="B648" s="81" t="s">
        <v>468</v>
      </c>
      <c r="C648" s="20" t="s">
        <v>809</v>
      </c>
      <c r="D648" s="21">
        <f>4.6*0.25</f>
        <v>1.1499999999999999</v>
      </c>
      <c r="G648" s="23"/>
    </row>
    <row r="649" spans="1:7" ht="15.75" x14ac:dyDescent="0.2">
      <c r="A649" s="14" t="s">
        <v>20</v>
      </c>
      <c r="B649" s="81" t="s">
        <v>715</v>
      </c>
      <c r="C649" s="20" t="s">
        <v>809</v>
      </c>
      <c r="D649" s="21">
        <f>4.6*0.19</f>
        <v>0.87</v>
      </c>
      <c r="G649" s="23"/>
    </row>
    <row r="650" spans="1:7" x14ac:dyDescent="0.2">
      <c r="A650" s="14" t="s">
        <v>21</v>
      </c>
      <c r="B650" s="94" t="s">
        <v>716</v>
      </c>
      <c r="C650" s="20" t="s">
        <v>9</v>
      </c>
      <c r="D650" s="21">
        <v>3.26</v>
      </c>
      <c r="G650" s="23"/>
    </row>
    <row r="651" spans="1:7" ht="15.75" x14ac:dyDescent="0.2">
      <c r="A651" s="14" t="s">
        <v>26</v>
      </c>
      <c r="B651" s="94" t="s">
        <v>949</v>
      </c>
      <c r="C651" s="20" t="s">
        <v>810</v>
      </c>
      <c r="D651" s="21">
        <v>4.5999999999999996</v>
      </c>
      <c r="G651" s="23"/>
    </row>
    <row r="652" spans="1:7" ht="15.75" x14ac:dyDescent="0.2">
      <c r="A652" s="14" t="s">
        <v>27</v>
      </c>
      <c r="B652" s="81" t="s">
        <v>469</v>
      </c>
      <c r="C652" s="20" t="s">
        <v>810</v>
      </c>
      <c r="D652" s="21">
        <f>4.6*0.9</f>
        <v>4.1399999999999997</v>
      </c>
      <c r="G652" s="23"/>
    </row>
    <row r="653" spans="1:7" s="6" customFormat="1" x14ac:dyDescent="0.2">
      <c r="A653" s="1" t="s">
        <v>805</v>
      </c>
      <c r="B653" s="2" t="s">
        <v>806</v>
      </c>
      <c r="C653" s="4"/>
      <c r="D653" s="5"/>
    </row>
    <row r="654" spans="1:7" s="6" customFormat="1" ht="51" x14ac:dyDescent="0.2">
      <c r="A654" s="1"/>
      <c r="B654" s="7" t="s">
        <v>807</v>
      </c>
      <c r="C654" s="3" t="s">
        <v>808</v>
      </c>
      <c r="D654" s="3">
        <v>1</v>
      </c>
    </row>
    <row r="655" spans="1:7" ht="12" customHeight="1" x14ac:dyDescent="0.2">
      <c r="A655" s="14"/>
      <c r="B655" s="27"/>
      <c r="C655" s="25"/>
      <c r="D655" s="26"/>
      <c r="G655" s="23"/>
    </row>
    <row r="656" spans="1:7" ht="15" customHeight="1" x14ac:dyDescent="0.25">
      <c r="A656" s="14"/>
      <c r="B656" s="18" t="s">
        <v>170</v>
      </c>
      <c r="C656" s="25"/>
      <c r="D656" s="26"/>
      <c r="G656" s="23"/>
    </row>
    <row r="657" spans="1:7" x14ac:dyDescent="0.2">
      <c r="A657" s="73" t="s">
        <v>23</v>
      </c>
      <c r="B657" s="19" t="s">
        <v>629</v>
      </c>
      <c r="C657" s="74"/>
      <c r="D657" s="32"/>
      <c r="G657" s="23"/>
    </row>
    <row r="658" spans="1:7" ht="25.5" x14ac:dyDescent="0.2">
      <c r="A658" s="14" t="s">
        <v>29</v>
      </c>
      <c r="B658" s="100" t="s">
        <v>470</v>
      </c>
      <c r="C658" s="20" t="s">
        <v>811</v>
      </c>
      <c r="D658" s="72">
        <v>241.7</v>
      </c>
      <c r="G658" s="23"/>
    </row>
    <row r="659" spans="1:7" ht="25.5" x14ac:dyDescent="0.2">
      <c r="A659" s="14" t="s">
        <v>30</v>
      </c>
      <c r="B659" s="100" t="s">
        <v>471</v>
      </c>
      <c r="C659" s="20" t="s">
        <v>811</v>
      </c>
      <c r="D659" s="24">
        <v>178.6</v>
      </c>
      <c r="G659" s="23"/>
    </row>
    <row r="660" spans="1:7" ht="25.5" x14ac:dyDescent="0.2">
      <c r="A660" s="14" t="s">
        <v>31</v>
      </c>
      <c r="B660" s="100" t="s">
        <v>472</v>
      </c>
      <c r="C660" s="20" t="s">
        <v>811</v>
      </c>
      <c r="D660" s="24">
        <v>13.4</v>
      </c>
      <c r="G660" s="23"/>
    </row>
    <row r="661" spans="1:7" ht="25.5" x14ac:dyDescent="0.2">
      <c r="A661" s="14" t="s">
        <v>39</v>
      </c>
      <c r="B661" s="100" t="s">
        <v>473</v>
      </c>
      <c r="C661" s="20" t="s">
        <v>811</v>
      </c>
      <c r="D661" s="72">
        <v>11.6</v>
      </c>
      <c r="G661" s="23"/>
    </row>
    <row r="662" spans="1:7" ht="25.5" x14ac:dyDescent="0.2">
      <c r="A662" s="14" t="s">
        <v>40</v>
      </c>
      <c r="B662" s="100" t="s">
        <v>474</v>
      </c>
      <c r="C662" s="20" t="s">
        <v>811</v>
      </c>
      <c r="D662" s="24">
        <v>38.1</v>
      </c>
      <c r="G662" s="23"/>
    </row>
    <row r="663" spans="1:7" ht="25.5" x14ac:dyDescent="0.2">
      <c r="A663" s="14" t="s">
        <v>41</v>
      </c>
      <c r="B663" s="100" t="s">
        <v>475</v>
      </c>
      <c r="C663" s="20" t="s">
        <v>811</v>
      </c>
      <c r="D663" s="24">
        <v>338.5</v>
      </c>
      <c r="G663" s="23"/>
    </row>
    <row r="664" spans="1:7" ht="25.5" x14ac:dyDescent="0.2">
      <c r="A664" s="14" t="s">
        <v>42</v>
      </c>
      <c r="B664" s="100" t="s">
        <v>950</v>
      </c>
      <c r="C664" s="20" t="s">
        <v>811</v>
      </c>
      <c r="D664" s="72">
        <v>853.1</v>
      </c>
      <c r="G664" s="23"/>
    </row>
    <row r="665" spans="1:7" ht="25.5" x14ac:dyDescent="0.2">
      <c r="A665" s="14" t="s">
        <v>43</v>
      </c>
      <c r="B665" s="100" t="s">
        <v>951</v>
      </c>
      <c r="C665" s="20" t="s">
        <v>811</v>
      </c>
      <c r="D665" s="24">
        <v>503.5</v>
      </c>
      <c r="G665" s="23"/>
    </row>
    <row r="666" spans="1:7" ht="25.5" x14ac:dyDescent="0.2">
      <c r="A666" s="14" t="s">
        <v>45</v>
      </c>
      <c r="B666" s="100" t="s">
        <v>952</v>
      </c>
      <c r="C666" s="20" t="s">
        <v>811</v>
      </c>
      <c r="D666" s="24">
        <v>132.9</v>
      </c>
      <c r="G666" s="23"/>
    </row>
    <row r="667" spans="1:7" ht="25.5" x14ac:dyDescent="0.2">
      <c r="A667" s="14" t="s">
        <v>288</v>
      </c>
      <c r="B667" s="100" t="s">
        <v>953</v>
      </c>
      <c r="C667" s="20" t="s">
        <v>811</v>
      </c>
      <c r="D667" s="72">
        <v>331</v>
      </c>
      <c r="G667" s="23"/>
    </row>
    <row r="668" spans="1:7" x14ac:dyDescent="0.2">
      <c r="A668" s="73" t="s">
        <v>24</v>
      </c>
      <c r="B668" s="88" t="s">
        <v>829</v>
      </c>
      <c r="C668" s="74"/>
      <c r="D668" s="32"/>
      <c r="G668" s="23"/>
    </row>
    <row r="669" spans="1:7" ht="12" customHeight="1" x14ac:dyDescent="0.2">
      <c r="A669" s="14" t="s">
        <v>32</v>
      </c>
      <c r="B669" s="100" t="s">
        <v>476</v>
      </c>
      <c r="C669" s="20" t="s">
        <v>811</v>
      </c>
      <c r="D669" s="72">
        <v>924.6</v>
      </c>
      <c r="G669" s="23"/>
    </row>
    <row r="670" spans="1:7" ht="25.5" x14ac:dyDescent="0.2">
      <c r="A670" s="14" t="s">
        <v>33</v>
      </c>
      <c r="B670" s="100" t="s">
        <v>477</v>
      </c>
      <c r="C670" s="20" t="s">
        <v>811</v>
      </c>
      <c r="D670" s="24">
        <v>53.6</v>
      </c>
      <c r="G670" s="23"/>
    </row>
    <row r="671" spans="1:7" ht="15.75" x14ac:dyDescent="0.2">
      <c r="A671" s="14" t="s">
        <v>35</v>
      </c>
      <c r="B671" s="100" t="s">
        <v>34</v>
      </c>
      <c r="C671" s="20" t="s">
        <v>811</v>
      </c>
      <c r="D671" s="24">
        <v>57.7</v>
      </c>
      <c r="G671" s="23"/>
    </row>
    <row r="672" spans="1:7" s="6" customFormat="1" x14ac:dyDescent="0.2">
      <c r="A672" s="1" t="s">
        <v>805</v>
      </c>
      <c r="B672" s="2" t="s">
        <v>806</v>
      </c>
      <c r="C672" s="4"/>
      <c r="D672" s="5"/>
    </row>
    <row r="673" spans="1:7" s="6" customFormat="1" ht="51" x14ac:dyDescent="0.2">
      <c r="A673" s="1"/>
      <c r="B673" s="7" t="s">
        <v>807</v>
      </c>
      <c r="C673" s="3" t="s">
        <v>808</v>
      </c>
      <c r="D673" s="3">
        <v>1</v>
      </c>
    </row>
    <row r="674" spans="1:7" ht="15.75" x14ac:dyDescent="0.25">
      <c r="A674" s="14"/>
      <c r="B674" s="18" t="s">
        <v>478</v>
      </c>
      <c r="C674" s="25"/>
      <c r="D674" s="26"/>
      <c r="G674" s="23"/>
    </row>
    <row r="675" spans="1:7" x14ac:dyDescent="0.2">
      <c r="A675" s="14" t="s">
        <v>23</v>
      </c>
      <c r="B675" s="75" t="s">
        <v>96</v>
      </c>
      <c r="C675" s="25"/>
      <c r="D675" s="26"/>
      <c r="G675" s="23"/>
    </row>
    <row r="676" spans="1:7" x14ac:dyDescent="0.2">
      <c r="A676" s="14" t="s">
        <v>29</v>
      </c>
      <c r="B676" s="76" t="s">
        <v>101</v>
      </c>
      <c r="C676" s="25"/>
      <c r="D676" s="26"/>
      <c r="G676" s="23"/>
    </row>
    <row r="677" spans="1:7" ht="15.75" x14ac:dyDescent="0.2">
      <c r="A677" s="14" t="s">
        <v>97</v>
      </c>
      <c r="B677" s="76" t="s">
        <v>103</v>
      </c>
      <c r="C677" s="20" t="s">
        <v>811</v>
      </c>
      <c r="D677" s="26">
        <v>865.9</v>
      </c>
      <c r="G677" s="23"/>
    </row>
    <row r="678" spans="1:7" ht="15.75" x14ac:dyDescent="0.2">
      <c r="A678" s="14" t="s">
        <v>98</v>
      </c>
      <c r="B678" s="76" t="s">
        <v>100</v>
      </c>
      <c r="C678" s="20" t="s">
        <v>811</v>
      </c>
      <c r="D678" s="26">
        <v>865.9</v>
      </c>
      <c r="G678" s="23"/>
    </row>
    <row r="679" spans="1:7" ht="15.75" x14ac:dyDescent="0.2">
      <c r="A679" s="14" t="s">
        <v>99</v>
      </c>
      <c r="B679" s="76" t="s">
        <v>105</v>
      </c>
      <c r="C679" s="20" t="s">
        <v>811</v>
      </c>
      <c r="D679" s="26">
        <v>865.9</v>
      </c>
      <c r="G679" s="23"/>
    </row>
    <row r="680" spans="1:7" ht="15.75" x14ac:dyDescent="0.2">
      <c r="A680" s="14" t="s">
        <v>479</v>
      </c>
      <c r="B680" s="76" t="s">
        <v>106</v>
      </c>
      <c r="C680" s="20" t="s">
        <v>811</v>
      </c>
      <c r="D680" s="26">
        <v>865.9</v>
      </c>
      <c r="G680" s="23"/>
    </row>
    <row r="681" spans="1:7" x14ac:dyDescent="0.2">
      <c r="A681" s="14" t="s">
        <v>30</v>
      </c>
      <c r="B681" s="75" t="s">
        <v>107</v>
      </c>
      <c r="C681" s="25"/>
      <c r="D681" s="26"/>
      <c r="G681" s="23"/>
    </row>
    <row r="682" spans="1:7" ht="15.75" x14ac:dyDescent="0.2">
      <c r="A682" s="14" t="s">
        <v>102</v>
      </c>
      <c r="B682" s="76" t="s">
        <v>480</v>
      </c>
      <c r="C682" s="20" t="s">
        <v>811</v>
      </c>
      <c r="D682" s="26">
        <v>129.88999999999999</v>
      </c>
      <c r="G682" s="23"/>
    </row>
    <row r="683" spans="1:7" ht="15.75" x14ac:dyDescent="0.2">
      <c r="A683" s="14" t="s">
        <v>104</v>
      </c>
      <c r="B683" s="76" t="s">
        <v>481</v>
      </c>
      <c r="C683" s="20" t="s">
        <v>813</v>
      </c>
      <c r="D683" s="26">
        <v>6.49</v>
      </c>
      <c r="G683" s="23"/>
    </row>
    <row r="684" spans="1:7" x14ac:dyDescent="0.2">
      <c r="A684" s="14"/>
      <c r="B684" s="96" t="s">
        <v>278</v>
      </c>
      <c r="C684" s="20"/>
      <c r="D684" s="26"/>
      <c r="G684" s="23"/>
    </row>
    <row r="685" spans="1:7" x14ac:dyDescent="0.2">
      <c r="A685" s="14" t="s">
        <v>24</v>
      </c>
      <c r="B685" s="75" t="s">
        <v>108</v>
      </c>
      <c r="C685" s="25"/>
      <c r="D685" s="26"/>
      <c r="G685" s="23"/>
    </row>
    <row r="686" spans="1:7" x14ac:dyDescent="0.2">
      <c r="A686" s="14" t="s">
        <v>32</v>
      </c>
      <c r="B686" s="81" t="s">
        <v>830</v>
      </c>
      <c r="C686" s="25" t="s">
        <v>0</v>
      </c>
      <c r="D686" s="26">
        <v>1</v>
      </c>
      <c r="G686" s="23"/>
    </row>
    <row r="687" spans="1:7" x14ac:dyDescent="0.2">
      <c r="A687" s="14" t="s">
        <v>33</v>
      </c>
      <c r="B687" s="81" t="s">
        <v>482</v>
      </c>
      <c r="C687" s="25" t="s">
        <v>0</v>
      </c>
      <c r="D687" s="26">
        <v>1</v>
      </c>
      <c r="G687" s="23"/>
    </row>
    <row r="688" spans="1:7" x14ac:dyDescent="0.2">
      <c r="A688" s="14" t="s">
        <v>19</v>
      </c>
      <c r="B688" s="75" t="s">
        <v>109</v>
      </c>
      <c r="C688" s="25"/>
      <c r="D688" s="26"/>
      <c r="G688" s="23"/>
    </row>
    <row r="689" spans="1:7" ht="25.5" x14ac:dyDescent="0.2">
      <c r="A689" s="14" t="s">
        <v>55</v>
      </c>
      <c r="B689" s="81" t="s">
        <v>110</v>
      </c>
      <c r="C689" s="25" t="s">
        <v>0</v>
      </c>
      <c r="D689" s="26">
        <v>12</v>
      </c>
      <c r="G689" s="23"/>
    </row>
    <row r="690" spans="1:7" x14ac:dyDescent="0.2">
      <c r="A690" s="14" t="s">
        <v>57</v>
      </c>
      <c r="B690" s="81" t="s">
        <v>111</v>
      </c>
      <c r="C690" s="25" t="s">
        <v>0</v>
      </c>
      <c r="D690" s="26">
        <v>1</v>
      </c>
      <c r="G690" s="23"/>
    </row>
    <row r="691" spans="1:7" x14ac:dyDescent="0.2">
      <c r="A691" s="14" t="s">
        <v>59</v>
      </c>
      <c r="B691" s="81" t="s">
        <v>483</v>
      </c>
      <c r="C691" s="25" t="s">
        <v>0</v>
      </c>
      <c r="D691" s="26">
        <v>1</v>
      </c>
      <c r="G691" s="23"/>
    </row>
    <row r="692" spans="1:7" x14ac:dyDescent="0.2">
      <c r="A692" s="14" t="s">
        <v>25</v>
      </c>
      <c r="B692" s="75" t="s">
        <v>299</v>
      </c>
      <c r="C692" s="25"/>
      <c r="D692" s="26"/>
      <c r="G692" s="23"/>
    </row>
    <row r="693" spans="1:7" x14ac:dyDescent="0.2">
      <c r="A693" s="14" t="s">
        <v>20</v>
      </c>
      <c r="B693" s="75" t="s">
        <v>112</v>
      </c>
      <c r="C693" s="25"/>
      <c r="D693" s="26"/>
      <c r="G693" s="23"/>
    </row>
    <row r="694" spans="1:7" ht="40.5" customHeight="1" x14ac:dyDescent="0.2">
      <c r="A694" s="14" t="s">
        <v>72</v>
      </c>
      <c r="B694" s="76" t="s">
        <v>955</v>
      </c>
      <c r="C694" s="25" t="s">
        <v>0</v>
      </c>
      <c r="D694" s="26">
        <v>1</v>
      </c>
      <c r="G694" s="23"/>
    </row>
    <row r="695" spans="1:7" s="6" customFormat="1" x14ac:dyDescent="0.2">
      <c r="A695" s="1" t="s">
        <v>805</v>
      </c>
      <c r="B695" s="2" t="s">
        <v>806</v>
      </c>
      <c r="C695" s="4"/>
      <c r="D695" s="5"/>
    </row>
    <row r="696" spans="1:7" s="6" customFormat="1" ht="51" x14ac:dyDescent="0.2">
      <c r="A696" s="1"/>
      <c r="B696" s="7" t="s">
        <v>807</v>
      </c>
      <c r="C696" s="3" t="s">
        <v>808</v>
      </c>
      <c r="D696" s="3">
        <v>1</v>
      </c>
    </row>
    <row r="697" spans="1:7" ht="15" customHeight="1" x14ac:dyDescent="0.25">
      <c r="A697" s="14"/>
      <c r="B697" s="18" t="s">
        <v>173</v>
      </c>
      <c r="C697" s="25"/>
      <c r="D697" s="26"/>
      <c r="G697" s="23"/>
    </row>
    <row r="698" spans="1:7" x14ac:dyDescent="0.2">
      <c r="A698" s="14"/>
      <c r="B698" s="28" t="s">
        <v>630</v>
      </c>
      <c r="C698" s="33"/>
      <c r="D698" s="34"/>
      <c r="G698" s="23"/>
    </row>
    <row r="699" spans="1:7" x14ac:dyDescent="0.2">
      <c r="A699" s="14"/>
      <c r="B699" s="116" t="s">
        <v>484</v>
      </c>
      <c r="C699" s="20"/>
      <c r="D699" s="21"/>
      <c r="G699" s="23"/>
    </row>
    <row r="700" spans="1:7" x14ac:dyDescent="0.2">
      <c r="A700" s="14">
        <v>1</v>
      </c>
      <c r="B700" s="22" t="s">
        <v>485</v>
      </c>
      <c r="C700" s="77" t="s">
        <v>3</v>
      </c>
      <c r="D700" s="24">
        <v>1</v>
      </c>
      <c r="G700" s="23"/>
    </row>
    <row r="701" spans="1:7" x14ac:dyDescent="0.2">
      <c r="A701" s="14">
        <v>2</v>
      </c>
      <c r="B701" s="22" t="s">
        <v>486</v>
      </c>
      <c r="C701" s="20" t="s">
        <v>0</v>
      </c>
      <c r="D701" s="24">
        <v>1</v>
      </c>
      <c r="G701" s="23"/>
    </row>
    <row r="702" spans="1:7" x14ac:dyDescent="0.2">
      <c r="A702" s="14">
        <v>3</v>
      </c>
      <c r="B702" s="22" t="s">
        <v>831</v>
      </c>
      <c r="C702" s="20" t="s">
        <v>9</v>
      </c>
      <c r="D702" s="24">
        <v>75</v>
      </c>
      <c r="G702" s="23"/>
    </row>
    <row r="703" spans="1:7" x14ac:dyDescent="0.2">
      <c r="A703" s="14">
        <v>4</v>
      </c>
      <c r="B703" s="22" t="s">
        <v>832</v>
      </c>
      <c r="C703" s="20" t="s">
        <v>9</v>
      </c>
      <c r="D703" s="24">
        <v>31</v>
      </c>
      <c r="G703" s="23"/>
    </row>
    <row r="704" spans="1:7" x14ac:dyDescent="0.2">
      <c r="A704" s="14">
        <v>5</v>
      </c>
      <c r="B704" s="22" t="s">
        <v>833</v>
      </c>
      <c r="C704" s="20" t="s">
        <v>9</v>
      </c>
      <c r="D704" s="24">
        <v>21</v>
      </c>
      <c r="G704" s="23"/>
    </row>
    <row r="705" spans="1:7" x14ac:dyDescent="0.2">
      <c r="A705" s="14">
        <v>6</v>
      </c>
      <c r="B705" s="22" t="s">
        <v>834</v>
      </c>
      <c r="C705" s="20" t="s">
        <v>9</v>
      </c>
      <c r="D705" s="24">
        <v>30</v>
      </c>
      <c r="G705" s="23"/>
    </row>
    <row r="706" spans="1:7" x14ac:dyDescent="0.2">
      <c r="A706" s="14">
        <v>7</v>
      </c>
      <c r="B706" s="22" t="s">
        <v>835</v>
      </c>
      <c r="C706" s="20" t="s">
        <v>9</v>
      </c>
      <c r="D706" s="21">
        <v>9</v>
      </c>
      <c r="G706" s="23"/>
    </row>
    <row r="707" spans="1:7" x14ac:dyDescent="0.2">
      <c r="A707" s="14">
        <v>8</v>
      </c>
      <c r="B707" s="22" t="s">
        <v>487</v>
      </c>
      <c r="C707" s="20" t="s">
        <v>9</v>
      </c>
      <c r="D707" s="21">
        <v>75</v>
      </c>
      <c r="G707" s="23"/>
    </row>
    <row r="708" spans="1:7" x14ac:dyDescent="0.2">
      <c r="A708" s="14">
        <v>9</v>
      </c>
      <c r="B708" s="22" t="s">
        <v>488</v>
      </c>
      <c r="C708" s="77" t="s">
        <v>9</v>
      </c>
      <c r="D708" s="24">
        <v>31</v>
      </c>
      <c r="G708" s="23"/>
    </row>
    <row r="709" spans="1:7" x14ac:dyDescent="0.2">
      <c r="A709" s="14">
        <v>10</v>
      </c>
      <c r="B709" s="22" t="s">
        <v>489</v>
      </c>
      <c r="C709" s="77" t="s">
        <v>9</v>
      </c>
      <c r="D709" s="24">
        <v>21</v>
      </c>
      <c r="G709" s="23"/>
    </row>
    <row r="710" spans="1:7" x14ac:dyDescent="0.2">
      <c r="A710" s="14">
        <v>11</v>
      </c>
      <c r="B710" s="22" t="s">
        <v>490</v>
      </c>
      <c r="C710" s="77" t="s">
        <v>9</v>
      </c>
      <c r="D710" s="24">
        <v>30</v>
      </c>
      <c r="G710" s="23"/>
    </row>
    <row r="711" spans="1:7" x14ac:dyDescent="0.2">
      <c r="A711" s="14">
        <v>12</v>
      </c>
      <c r="B711" s="22" t="s">
        <v>491</v>
      </c>
      <c r="C711" s="77" t="s">
        <v>9</v>
      </c>
      <c r="D711" s="24">
        <v>9</v>
      </c>
      <c r="G711" s="23"/>
    </row>
    <row r="712" spans="1:7" x14ac:dyDescent="0.2">
      <c r="A712" s="14">
        <v>13</v>
      </c>
      <c r="B712" s="22" t="s">
        <v>836</v>
      </c>
      <c r="C712" s="77" t="s">
        <v>0</v>
      </c>
      <c r="D712" s="24">
        <v>6</v>
      </c>
      <c r="G712" s="23"/>
    </row>
    <row r="713" spans="1:7" x14ac:dyDescent="0.2">
      <c r="A713" s="14">
        <v>14</v>
      </c>
      <c r="B713" s="22" t="s">
        <v>837</v>
      </c>
      <c r="C713" s="20" t="s">
        <v>0</v>
      </c>
      <c r="D713" s="24">
        <v>7</v>
      </c>
      <c r="G713" s="23"/>
    </row>
    <row r="714" spans="1:7" x14ac:dyDescent="0.2">
      <c r="A714" s="14">
        <v>15</v>
      </c>
      <c r="B714" s="22" t="s">
        <v>838</v>
      </c>
      <c r="C714" s="20" t="s">
        <v>0</v>
      </c>
      <c r="D714" s="24">
        <v>1</v>
      </c>
      <c r="G714" s="23"/>
    </row>
    <row r="715" spans="1:7" x14ac:dyDescent="0.2">
      <c r="A715" s="14">
        <v>16</v>
      </c>
      <c r="B715" s="22" t="s">
        <v>839</v>
      </c>
      <c r="C715" s="20" t="s">
        <v>0</v>
      </c>
      <c r="D715" s="24">
        <v>1</v>
      </c>
      <c r="G715" s="23"/>
    </row>
    <row r="716" spans="1:7" x14ac:dyDescent="0.2">
      <c r="A716" s="14">
        <v>17</v>
      </c>
      <c r="B716" s="22" t="s">
        <v>840</v>
      </c>
      <c r="C716" s="20" t="s">
        <v>0</v>
      </c>
      <c r="D716" s="24">
        <v>2</v>
      </c>
      <c r="G716" s="23"/>
    </row>
    <row r="717" spans="1:7" x14ac:dyDescent="0.2">
      <c r="A717" s="14">
        <v>18</v>
      </c>
      <c r="B717" s="22" t="s">
        <v>492</v>
      </c>
      <c r="C717" s="20" t="s">
        <v>0</v>
      </c>
      <c r="D717" s="24">
        <v>1</v>
      </c>
      <c r="G717" s="23"/>
    </row>
    <row r="718" spans="1:7" ht="12" customHeight="1" x14ac:dyDescent="0.2">
      <c r="A718" s="14">
        <v>19</v>
      </c>
      <c r="B718" s="22" t="s">
        <v>493</v>
      </c>
      <c r="C718" s="20" t="s">
        <v>0</v>
      </c>
      <c r="D718" s="24">
        <v>40</v>
      </c>
      <c r="G718" s="23"/>
    </row>
    <row r="719" spans="1:7" ht="12" customHeight="1" x14ac:dyDescent="0.2">
      <c r="A719" s="14">
        <v>20</v>
      </c>
      <c r="B719" s="22" t="s">
        <v>494</v>
      </c>
      <c r="C719" s="20" t="s">
        <v>0</v>
      </c>
      <c r="D719" s="24">
        <v>31</v>
      </c>
      <c r="G719" s="23"/>
    </row>
    <row r="720" spans="1:7" ht="12" customHeight="1" x14ac:dyDescent="0.2">
      <c r="A720" s="14">
        <v>21</v>
      </c>
      <c r="B720" s="22" t="s">
        <v>495</v>
      </c>
      <c r="C720" s="20" t="s">
        <v>0</v>
      </c>
      <c r="D720" s="24">
        <v>21</v>
      </c>
      <c r="G720" s="23"/>
    </row>
    <row r="721" spans="1:7" ht="25.5" x14ac:dyDescent="0.2">
      <c r="A721" s="14">
        <v>22</v>
      </c>
      <c r="B721" s="22" t="s">
        <v>496</v>
      </c>
      <c r="C721" s="20" t="s">
        <v>0</v>
      </c>
      <c r="D721" s="24">
        <v>30</v>
      </c>
      <c r="G721" s="23"/>
    </row>
    <row r="722" spans="1:7" ht="25.5" x14ac:dyDescent="0.2">
      <c r="A722" s="14">
        <v>23</v>
      </c>
      <c r="B722" s="22" t="s">
        <v>497</v>
      </c>
      <c r="C722" s="20" t="s">
        <v>0</v>
      </c>
      <c r="D722" s="24">
        <v>9</v>
      </c>
      <c r="G722" s="23"/>
    </row>
    <row r="723" spans="1:7" x14ac:dyDescent="0.2">
      <c r="A723" s="14">
        <v>24</v>
      </c>
      <c r="B723" s="22" t="s">
        <v>841</v>
      </c>
      <c r="C723" s="20" t="s">
        <v>3</v>
      </c>
      <c r="D723" s="24">
        <v>1</v>
      </c>
      <c r="G723" s="23"/>
    </row>
    <row r="724" spans="1:7" x14ac:dyDescent="0.2">
      <c r="A724" s="14">
        <v>25</v>
      </c>
      <c r="B724" s="22" t="s">
        <v>128</v>
      </c>
      <c r="C724" s="20" t="s">
        <v>9</v>
      </c>
      <c r="D724" s="24">
        <v>166</v>
      </c>
      <c r="G724" s="23"/>
    </row>
    <row r="725" spans="1:7" x14ac:dyDescent="0.2">
      <c r="A725" s="14">
        <v>26</v>
      </c>
      <c r="B725" s="22" t="s">
        <v>129</v>
      </c>
      <c r="C725" s="20" t="s">
        <v>3</v>
      </c>
      <c r="D725" s="24">
        <v>1</v>
      </c>
      <c r="G725" s="23"/>
    </row>
    <row r="726" spans="1:7" x14ac:dyDescent="0.2">
      <c r="A726" s="14">
        <v>27</v>
      </c>
      <c r="B726" s="22" t="s">
        <v>130</v>
      </c>
      <c r="C726" s="20" t="s">
        <v>3</v>
      </c>
      <c r="D726" s="24">
        <v>1</v>
      </c>
      <c r="G726" s="23"/>
    </row>
    <row r="727" spans="1:7" x14ac:dyDescent="0.2">
      <c r="A727" s="14">
        <v>28</v>
      </c>
      <c r="B727" s="22" t="s">
        <v>131</v>
      </c>
      <c r="C727" s="20" t="s">
        <v>4</v>
      </c>
      <c r="D727" s="24">
        <v>1</v>
      </c>
      <c r="G727" s="23"/>
    </row>
    <row r="728" spans="1:7" s="6" customFormat="1" x14ac:dyDescent="0.2">
      <c r="A728" s="1" t="s">
        <v>805</v>
      </c>
      <c r="B728" s="2" t="s">
        <v>806</v>
      </c>
      <c r="C728" s="4"/>
      <c r="D728" s="5"/>
    </row>
    <row r="729" spans="1:7" s="6" customFormat="1" ht="51" x14ac:dyDescent="0.2">
      <c r="A729" s="1"/>
      <c r="B729" s="7" t="s">
        <v>807</v>
      </c>
      <c r="C729" s="3" t="s">
        <v>808</v>
      </c>
      <c r="D729" s="3">
        <v>1</v>
      </c>
    </row>
    <row r="730" spans="1:7" ht="15" customHeight="1" x14ac:dyDescent="0.25">
      <c r="A730" s="14"/>
      <c r="B730" s="18" t="s">
        <v>498</v>
      </c>
      <c r="C730" s="25"/>
      <c r="D730" s="26"/>
      <c r="G730" s="23"/>
    </row>
    <row r="731" spans="1:7" x14ac:dyDescent="0.2">
      <c r="A731" s="78"/>
      <c r="B731" s="117" t="s">
        <v>499</v>
      </c>
      <c r="C731" s="31"/>
      <c r="D731" s="32"/>
      <c r="G731" s="23"/>
    </row>
    <row r="732" spans="1:7" x14ac:dyDescent="0.2">
      <c r="A732" s="14">
        <v>1</v>
      </c>
      <c r="B732" s="22" t="s">
        <v>842</v>
      </c>
      <c r="C732" s="20" t="s">
        <v>9</v>
      </c>
      <c r="D732" s="24">
        <v>53</v>
      </c>
      <c r="G732" s="23"/>
    </row>
    <row r="733" spans="1:7" x14ac:dyDescent="0.2">
      <c r="A733" s="14">
        <v>2</v>
      </c>
      <c r="B733" s="22" t="s">
        <v>843</v>
      </c>
      <c r="C733" s="20" t="s">
        <v>9</v>
      </c>
      <c r="D733" s="24">
        <v>80</v>
      </c>
      <c r="G733" s="23"/>
    </row>
    <row r="734" spans="1:7" x14ac:dyDescent="0.2">
      <c r="A734" s="14">
        <v>3</v>
      </c>
      <c r="B734" s="22" t="s">
        <v>844</v>
      </c>
      <c r="C734" s="20" t="s">
        <v>9</v>
      </c>
      <c r="D734" s="24">
        <v>21</v>
      </c>
      <c r="G734" s="23"/>
    </row>
    <row r="735" spans="1:7" x14ac:dyDescent="0.2">
      <c r="A735" s="14">
        <v>4</v>
      </c>
      <c r="B735" s="22" t="s">
        <v>845</v>
      </c>
      <c r="C735" s="20" t="s">
        <v>9</v>
      </c>
      <c r="D735" s="24">
        <v>30</v>
      </c>
      <c r="G735" s="23"/>
    </row>
    <row r="736" spans="1:7" ht="25.5" x14ac:dyDescent="0.2">
      <c r="A736" s="14">
        <v>5</v>
      </c>
      <c r="B736" s="22" t="s">
        <v>846</v>
      </c>
      <c r="C736" s="20" t="s">
        <v>9</v>
      </c>
      <c r="D736" s="24">
        <v>53</v>
      </c>
      <c r="G736" s="23"/>
    </row>
    <row r="737" spans="1:7" ht="25.5" x14ac:dyDescent="0.2">
      <c r="A737" s="14">
        <v>6</v>
      </c>
      <c r="B737" s="22" t="s">
        <v>847</v>
      </c>
      <c r="C737" s="20" t="s">
        <v>9</v>
      </c>
      <c r="D737" s="24">
        <v>80</v>
      </c>
      <c r="G737" s="23"/>
    </row>
    <row r="738" spans="1:7" ht="25.5" x14ac:dyDescent="0.2">
      <c r="A738" s="14">
        <v>7</v>
      </c>
      <c r="B738" s="22" t="s">
        <v>848</v>
      </c>
      <c r="C738" s="20" t="s">
        <v>9</v>
      </c>
      <c r="D738" s="24">
        <v>21</v>
      </c>
      <c r="G738" s="23"/>
    </row>
    <row r="739" spans="1:7" ht="25.5" x14ac:dyDescent="0.2">
      <c r="A739" s="14">
        <v>8</v>
      </c>
      <c r="B739" s="22" t="s">
        <v>849</v>
      </c>
      <c r="C739" s="20" t="s">
        <v>9</v>
      </c>
      <c r="D739" s="24">
        <v>30</v>
      </c>
      <c r="G739" s="23"/>
    </row>
    <row r="740" spans="1:7" x14ac:dyDescent="0.2">
      <c r="A740" s="14">
        <v>9</v>
      </c>
      <c r="B740" s="22" t="s">
        <v>500</v>
      </c>
      <c r="C740" s="20" t="s">
        <v>0</v>
      </c>
      <c r="D740" s="24">
        <v>1</v>
      </c>
      <c r="G740" s="23"/>
    </row>
    <row r="741" spans="1:7" x14ac:dyDescent="0.2">
      <c r="A741" s="14">
        <v>10</v>
      </c>
      <c r="B741" s="22" t="s">
        <v>850</v>
      </c>
      <c r="C741" s="20" t="s">
        <v>0</v>
      </c>
      <c r="D741" s="24">
        <v>4</v>
      </c>
      <c r="G741" s="23"/>
    </row>
    <row r="742" spans="1:7" x14ac:dyDescent="0.2">
      <c r="A742" s="14">
        <v>11</v>
      </c>
      <c r="B742" s="22" t="s">
        <v>501</v>
      </c>
      <c r="C742" s="20" t="s">
        <v>0</v>
      </c>
      <c r="D742" s="24">
        <v>3</v>
      </c>
      <c r="G742" s="23"/>
    </row>
    <row r="743" spans="1:7" x14ac:dyDescent="0.2">
      <c r="A743" s="14">
        <v>12</v>
      </c>
      <c r="B743" s="22" t="s">
        <v>502</v>
      </c>
      <c r="C743" s="20" t="s">
        <v>0</v>
      </c>
      <c r="D743" s="24">
        <v>3</v>
      </c>
      <c r="G743" s="23"/>
    </row>
    <row r="744" spans="1:7" x14ac:dyDescent="0.2">
      <c r="A744" s="14">
        <v>13</v>
      </c>
      <c r="B744" s="22" t="s">
        <v>836</v>
      </c>
      <c r="C744" s="20" t="s">
        <v>0</v>
      </c>
      <c r="D744" s="24">
        <v>5</v>
      </c>
      <c r="G744" s="23"/>
    </row>
    <row r="745" spans="1:7" x14ac:dyDescent="0.2">
      <c r="A745" s="14">
        <v>14</v>
      </c>
      <c r="B745" s="22" t="s">
        <v>837</v>
      </c>
      <c r="C745" s="20" t="s">
        <v>0</v>
      </c>
      <c r="D745" s="24">
        <v>7</v>
      </c>
      <c r="G745" s="23"/>
    </row>
    <row r="746" spans="1:7" x14ac:dyDescent="0.2">
      <c r="A746" s="14">
        <v>15</v>
      </c>
      <c r="B746" s="22" t="s">
        <v>838</v>
      </c>
      <c r="C746" s="20" t="s">
        <v>0</v>
      </c>
      <c r="D746" s="24">
        <v>1</v>
      </c>
      <c r="G746" s="23"/>
    </row>
    <row r="747" spans="1:7" ht="25.5" x14ac:dyDescent="0.2">
      <c r="A747" s="14">
        <v>16</v>
      </c>
      <c r="B747" s="22" t="s">
        <v>851</v>
      </c>
      <c r="C747" s="20" t="s">
        <v>0</v>
      </c>
      <c r="D747" s="24">
        <v>1</v>
      </c>
      <c r="G747" s="23"/>
    </row>
    <row r="748" spans="1:7" x14ac:dyDescent="0.2">
      <c r="A748" s="14">
        <v>17</v>
      </c>
      <c r="B748" s="22" t="s">
        <v>503</v>
      </c>
      <c r="C748" s="20" t="s">
        <v>0</v>
      </c>
      <c r="D748" s="24">
        <v>1</v>
      </c>
      <c r="G748" s="23"/>
    </row>
    <row r="749" spans="1:7" ht="12" customHeight="1" x14ac:dyDescent="0.2">
      <c r="A749" s="14">
        <v>18</v>
      </c>
      <c r="B749" s="22" t="s">
        <v>493</v>
      </c>
      <c r="C749" s="20" t="s">
        <v>0</v>
      </c>
      <c r="D749" s="24">
        <v>40</v>
      </c>
      <c r="G749" s="23"/>
    </row>
    <row r="750" spans="1:7" ht="12" customHeight="1" x14ac:dyDescent="0.2">
      <c r="A750" s="14">
        <v>19</v>
      </c>
      <c r="B750" s="22" t="s">
        <v>494</v>
      </c>
      <c r="C750" s="20" t="s">
        <v>0</v>
      </c>
      <c r="D750" s="24">
        <v>80</v>
      </c>
      <c r="G750" s="23"/>
    </row>
    <row r="751" spans="1:7" ht="12" customHeight="1" x14ac:dyDescent="0.2">
      <c r="A751" s="14">
        <v>20</v>
      </c>
      <c r="B751" s="22" t="s">
        <v>495</v>
      </c>
      <c r="C751" s="20" t="s">
        <v>0</v>
      </c>
      <c r="D751" s="24">
        <v>21</v>
      </c>
      <c r="G751" s="23"/>
    </row>
    <row r="752" spans="1:7" ht="25.5" x14ac:dyDescent="0.2">
      <c r="A752" s="14">
        <v>21</v>
      </c>
      <c r="B752" s="22" t="s">
        <v>496</v>
      </c>
      <c r="C752" s="20" t="s">
        <v>0</v>
      </c>
      <c r="D752" s="24">
        <v>30</v>
      </c>
      <c r="G752" s="23"/>
    </row>
    <row r="753" spans="1:7" x14ac:dyDescent="0.2">
      <c r="A753" s="14">
        <v>22</v>
      </c>
      <c r="B753" s="22" t="s">
        <v>841</v>
      </c>
      <c r="C753" s="20" t="s">
        <v>127</v>
      </c>
      <c r="D753" s="24">
        <v>1</v>
      </c>
      <c r="G753" s="23"/>
    </row>
    <row r="754" spans="1:7" x14ac:dyDescent="0.2">
      <c r="A754" s="14">
        <v>23</v>
      </c>
      <c r="B754" s="22" t="s">
        <v>128</v>
      </c>
      <c r="C754" s="20" t="s">
        <v>9</v>
      </c>
      <c r="D754" s="24">
        <v>184</v>
      </c>
      <c r="G754" s="23"/>
    </row>
    <row r="755" spans="1:7" x14ac:dyDescent="0.2">
      <c r="A755" s="14">
        <v>24</v>
      </c>
      <c r="B755" s="118" t="s">
        <v>129</v>
      </c>
      <c r="C755" s="20" t="s">
        <v>3</v>
      </c>
      <c r="D755" s="24">
        <v>1</v>
      </c>
      <c r="G755" s="23"/>
    </row>
    <row r="756" spans="1:7" x14ac:dyDescent="0.2">
      <c r="A756" s="14">
        <v>25</v>
      </c>
      <c r="B756" s="22" t="s">
        <v>130</v>
      </c>
      <c r="C756" s="20" t="s">
        <v>3</v>
      </c>
      <c r="D756" s="24">
        <v>1</v>
      </c>
      <c r="G756" s="23"/>
    </row>
    <row r="757" spans="1:7" s="6" customFormat="1" x14ac:dyDescent="0.2">
      <c r="A757" s="1" t="s">
        <v>805</v>
      </c>
      <c r="B757" s="2" t="s">
        <v>806</v>
      </c>
      <c r="C757" s="4"/>
      <c r="D757" s="5"/>
    </row>
    <row r="758" spans="1:7" s="6" customFormat="1" ht="51" x14ac:dyDescent="0.2">
      <c r="A758" s="1"/>
      <c r="B758" s="7" t="s">
        <v>807</v>
      </c>
      <c r="C758" s="3" t="s">
        <v>808</v>
      </c>
      <c r="D758" s="3">
        <v>1</v>
      </c>
    </row>
    <row r="759" spans="1:7" ht="15.75" x14ac:dyDescent="0.25">
      <c r="A759" s="14"/>
      <c r="B759" s="18" t="s">
        <v>504</v>
      </c>
      <c r="C759" s="25"/>
      <c r="D759" s="26"/>
      <c r="G759" s="23"/>
    </row>
    <row r="760" spans="1:7" x14ac:dyDescent="0.2">
      <c r="A760" s="14"/>
      <c r="B760" s="101" t="s">
        <v>852</v>
      </c>
      <c r="C760" s="77"/>
      <c r="D760" s="24"/>
      <c r="G760" s="23"/>
    </row>
    <row r="761" spans="1:7" x14ac:dyDescent="0.2">
      <c r="A761" s="14">
        <v>1</v>
      </c>
      <c r="B761" s="22" t="s">
        <v>505</v>
      </c>
      <c r="C761" s="20" t="s">
        <v>3</v>
      </c>
      <c r="D761" s="24">
        <v>1</v>
      </c>
      <c r="G761" s="23"/>
    </row>
    <row r="762" spans="1:7" x14ac:dyDescent="0.2">
      <c r="A762" s="14">
        <v>2</v>
      </c>
      <c r="B762" s="22" t="s">
        <v>486</v>
      </c>
      <c r="C762" s="20" t="s">
        <v>0</v>
      </c>
      <c r="D762" s="24">
        <v>1</v>
      </c>
      <c r="G762" s="23"/>
    </row>
    <row r="763" spans="1:7" x14ac:dyDescent="0.2">
      <c r="A763" s="14">
        <v>3</v>
      </c>
      <c r="B763" s="22" t="s">
        <v>853</v>
      </c>
      <c r="C763" s="20" t="s">
        <v>9</v>
      </c>
      <c r="D763" s="24">
        <v>125</v>
      </c>
      <c r="G763" s="23"/>
    </row>
    <row r="764" spans="1:7" x14ac:dyDescent="0.2">
      <c r="A764" s="14">
        <v>4</v>
      </c>
      <c r="B764" s="22" t="s">
        <v>854</v>
      </c>
      <c r="C764" s="20" t="s">
        <v>9</v>
      </c>
      <c r="D764" s="24">
        <v>12</v>
      </c>
      <c r="G764" s="23"/>
    </row>
    <row r="765" spans="1:7" x14ac:dyDescent="0.2">
      <c r="A765" s="14">
        <v>5</v>
      </c>
      <c r="B765" s="22" t="s">
        <v>855</v>
      </c>
      <c r="C765" s="20" t="s">
        <v>9</v>
      </c>
      <c r="D765" s="24">
        <v>70</v>
      </c>
      <c r="G765" s="23"/>
    </row>
    <row r="766" spans="1:7" x14ac:dyDescent="0.2">
      <c r="A766" s="14">
        <v>6</v>
      </c>
      <c r="B766" s="22" t="s">
        <v>506</v>
      </c>
      <c r="C766" s="20" t="s">
        <v>0</v>
      </c>
      <c r="D766" s="24">
        <v>21</v>
      </c>
      <c r="G766" s="23"/>
    </row>
    <row r="767" spans="1:7" x14ac:dyDescent="0.2">
      <c r="A767" s="14">
        <v>7</v>
      </c>
      <c r="B767" s="22" t="s">
        <v>507</v>
      </c>
      <c r="C767" s="20" t="s">
        <v>0</v>
      </c>
      <c r="D767" s="24">
        <v>4</v>
      </c>
      <c r="G767" s="23"/>
    </row>
    <row r="768" spans="1:7" x14ac:dyDescent="0.2">
      <c r="A768" s="14">
        <v>8</v>
      </c>
      <c r="B768" s="22" t="s">
        <v>508</v>
      </c>
      <c r="C768" s="20" t="s">
        <v>0</v>
      </c>
      <c r="D768" s="24">
        <v>6</v>
      </c>
      <c r="G768" s="23"/>
    </row>
    <row r="769" spans="1:7" x14ac:dyDescent="0.2">
      <c r="A769" s="14">
        <v>9</v>
      </c>
      <c r="B769" s="22" t="s">
        <v>509</v>
      </c>
      <c r="C769" s="20" t="s">
        <v>0</v>
      </c>
      <c r="D769" s="24">
        <v>3</v>
      </c>
      <c r="G769" s="23"/>
    </row>
    <row r="770" spans="1:7" x14ac:dyDescent="0.2">
      <c r="A770" s="14">
        <v>10</v>
      </c>
      <c r="B770" s="22" t="s">
        <v>510</v>
      </c>
      <c r="C770" s="20" t="s">
        <v>0</v>
      </c>
      <c r="D770" s="24">
        <v>15</v>
      </c>
      <c r="G770" s="23"/>
    </row>
    <row r="771" spans="1:7" ht="25.5" x14ac:dyDescent="0.2">
      <c r="A771" s="14">
        <v>11</v>
      </c>
      <c r="B771" s="22" t="s">
        <v>511</v>
      </c>
      <c r="C771" s="20" t="s">
        <v>0</v>
      </c>
      <c r="D771" s="24">
        <v>98</v>
      </c>
      <c r="G771" s="23"/>
    </row>
    <row r="772" spans="1:7" x14ac:dyDescent="0.2">
      <c r="A772" s="14">
        <v>12</v>
      </c>
      <c r="B772" s="22" t="s">
        <v>512</v>
      </c>
      <c r="C772" s="20" t="s">
        <v>0</v>
      </c>
      <c r="D772" s="24">
        <v>55</v>
      </c>
      <c r="G772" s="23"/>
    </row>
    <row r="773" spans="1:7" x14ac:dyDescent="0.2">
      <c r="A773" s="14">
        <v>13</v>
      </c>
      <c r="B773" s="22" t="s">
        <v>856</v>
      </c>
      <c r="C773" s="20" t="s">
        <v>0</v>
      </c>
      <c r="D773" s="24">
        <v>30</v>
      </c>
      <c r="G773" s="23"/>
    </row>
    <row r="774" spans="1:7" x14ac:dyDescent="0.2">
      <c r="A774" s="14">
        <v>14</v>
      </c>
      <c r="B774" s="22" t="s">
        <v>857</v>
      </c>
      <c r="C774" s="20" t="s">
        <v>0</v>
      </c>
      <c r="D774" s="24">
        <v>49</v>
      </c>
      <c r="G774" s="23"/>
    </row>
    <row r="775" spans="1:7" x14ac:dyDescent="0.2">
      <c r="A775" s="14">
        <v>15</v>
      </c>
      <c r="B775" s="22" t="s">
        <v>841</v>
      </c>
      <c r="C775" s="20" t="s">
        <v>3</v>
      </c>
      <c r="D775" s="24">
        <v>1</v>
      </c>
      <c r="G775" s="23"/>
    </row>
    <row r="776" spans="1:7" x14ac:dyDescent="0.2">
      <c r="A776" s="14">
        <v>16</v>
      </c>
      <c r="B776" s="22" t="s">
        <v>333</v>
      </c>
      <c r="C776" s="20" t="s">
        <v>3</v>
      </c>
      <c r="D776" s="24">
        <v>1</v>
      </c>
      <c r="G776" s="23"/>
    </row>
    <row r="777" spans="1:7" s="6" customFormat="1" x14ac:dyDescent="0.2">
      <c r="A777" s="1" t="s">
        <v>805</v>
      </c>
      <c r="B777" s="2" t="s">
        <v>806</v>
      </c>
      <c r="C777" s="4"/>
      <c r="D777" s="5"/>
    </row>
    <row r="778" spans="1:7" s="6" customFormat="1" ht="51" x14ac:dyDescent="0.2">
      <c r="A778" s="1"/>
      <c r="B778" s="7" t="s">
        <v>807</v>
      </c>
      <c r="C778" s="3" t="s">
        <v>808</v>
      </c>
      <c r="D778" s="3">
        <v>1</v>
      </c>
    </row>
    <row r="779" spans="1:7" x14ac:dyDescent="0.2">
      <c r="A779" s="14"/>
      <c r="B779" s="28" t="s">
        <v>513</v>
      </c>
      <c r="C779" s="20"/>
      <c r="D779" s="24"/>
      <c r="G779" s="23"/>
    </row>
    <row r="780" spans="1:7" x14ac:dyDescent="0.2">
      <c r="A780" s="14">
        <v>1</v>
      </c>
      <c r="B780" s="22" t="s">
        <v>787</v>
      </c>
      <c r="C780" s="20" t="s">
        <v>3</v>
      </c>
      <c r="D780" s="24">
        <v>6</v>
      </c>
      <c r="G780" s="23"/>
    </row>
    <row r="781" spans="1:7" x14ac:dyDescent="0.2">
      <c r="A781" s="14">
        <v>2</v>
      </c>
      <c r="B781" s="22" t="s">
        <v>788</v>
      </c>
      <c r="C781" s="20" t="s">
        <v>3</v>
      </c>
      <c r="D781" s="24">
        <v>6</v>
      </c>
      <c r="G781" s="23"/>
    </row>
    <row r="782" spans="1:7" ht="12" customHeight="1" x14ac:dyDescent="0.2">
      <c r="A782" s="14">
        <v>3</v>
      </c>
      <c r="B782" s="22" t="s">
        <v>789</v>
      </c>
      <c r="C782" s="20" t="s">
        <v>3</v>
      </c>
      <c r="D782" s="24">
        <v>7</v>
      </c>
      <c r="G782" s="23"/>
    </row>
    <row r="783" spans="1:7" ht="12" customHeight="1" x14ac:dyDescent="0.2">
      <c r="A783" s="14">
        <v>4</v>
      </c>
      <c r="B783" s="22" t="s">
        <v>790</v>
      </c>
      <c r="C783" s="20" t="s">
        <v>3</v>
      </c>
      <c r="D783" s="24">
        <v>7</v>
      </c>
      <c r="G783" s="23"/>
    </row>
    <row r="784" spans="1:7" x14ac:dyDescent="0.2">
      <c r="A784" s="14">
        <v>5</v>
      </c>
      <c r="B784" s="22" t="s">
        <v>791</v>
      </c>
      <c r="C784" s="20" t="s">
        <v>3</v>
      </c>
      <c r="D784" s="24">
        <v>18</v>
      </c>
      <c r="G784" s="23"/>
    </row>
    <row r="785" spans="1:7" x14ac:dyDescent="0.2">
      <c r="A785" s="14">
        <v>6</v>
      </c>
      <c r="B785" s="22" t="s">
        <v>792</v>
      </c>
      <c r="C785" s="20" t="s">
        <v>3</v>
      </c>
      <c r="D785" s="24">
        <v>18</v>
      </c>
      <c r="G785" s="23"/>
    </row>
    <row r="786" spans="1:7" x14ac:dyDescent="0.2">
      <c r="A786" s="14">
        <v>7</v>
      </c>
      <c r="B786" s="22" t="s">
        <v>793</v>
      </c>
      <c r="C786" s="20" t="s">
        <v>3</v>
      </c>
      <c r="D786" s="24">
        <v>1</v>
      </c>
      <c r="G786" s="23"/>
    </row>
    <row r="787" spans="1:7" x14ac:dyDescent="0.2">
      <c r="A787" s="14">
        <v>8</v>
      </c>
      <c r="B787" s="22" t="s">
        <v>794</v>
      </c>
      <c r="C787" s="20" t="s">
        <v>3</v>
      </c>
      <c r="D787" s="24">
        <v>1</v>
      </c>
      <c r="G787" s="23"/>
    </row>
    <row r="788" spans="1:7" ht="25.5" x14ac:dyDescent="0.2">
      <c r="A788" s="14">
        <v>9</v>
      </c>
      <c r="B788" s="22" t="s">
        <v>795</v>
      </c>
      <c r="C788" s="20" t="s">
        <v>3</v>
      </c>
      <c r="D788" s="24">
        <v>12</v>
      </c>
      <c r="G788" s="23"/>
    </row>
    <row r="789" spans="1:7" x14ac:dyDescent="0.2">
      <c r="A789" s="14">
        <v>10</v>
      </c>
      <c r="B789" s="22" t="s">
        <v>796</v>
      </c>
      <c r="C789" s="20" t="s">
        <v>3</v>
      </c>
      <c r="D789" s="24">
        <v>1</v>
      </c>
      <c r="G789" s="23"/>
    </row>
    <row r="790" spans="1:7" ht="25.5" x14ac:dyDescent="0.2">
      <c r="A790" s="14">
        <v>11</v>
      </c>
      <c r="B790" s="22" t="s">
        <v>797</v>
      </c>
      <c r="C790" s="20" t="s">
        <v>3</v>
      </c>
      <c r="D790" s="24">
        <v>1</v>
      </c>
      <c r="G790" s="23"/>
    </row>
    <row r="791" spans="1:7" x14ac:dyDescent="0.2">
      <c r="A791" s="14">
        <v>12</v>
      </c>
      <c r="B791" s="22" t="s">
        <v>798</v>
      </c>
      <c r="C791" s="20" t="s">
        <v>3</v>
      </c>
      <c r="D791" s="24">
        <v>7</v>
      </c>
      <c r="G791" s="23"/>
    </row>
    <row r="792" spans="1:7" x14ac:dyDescent="0.2">
      <c r="A792" s="14">
        <v>13</v>
      </c>
      <c r="B792" s="22" t="s">
        <v>799</v>
      </c>
      <c r="C792" s="20" t="s">
        <v>3</v>
      </c>
      <c r="D792" s="24">
        <v>2</v>
      </c>
      <c r="G792" s="23"/>
    </row>
    <row r="793" spans="1:7" x14ac:dyDescent="0.2">
      <c r="A793" s="14">
        <v>14</v>
      </c>
      <c r="B793" s="22" t="s">
        <v>800</v>
      </c>
      <c r="C793" s="20" t="s">
        <v>3</v>
      </c>
      <c r="D793" s="24">
        <v>6</v>
      </c>
      <c r="G793" s="23"/>
    </row>
    <row r="794" spans="1:7" x14ac:dyDescent="0.2">
      <c r="A794" s="14">
        <v>15</v>
      </c>
      <c r="B794" s="22" t="s">
        <v>801</v>
      </c>
      <c r="C794" s="20" t="s">
        <v>3</v>
      </c>
      <c r="D794" s="24">
        <v>6</v>
      </c>
      <c r="G794" s="23"/>
    </row>
    <row r="795" spans="1:7" x14ac:dyDescent="0.2">
      <c r="A795" s="14">
        <v>16</v>
      </c>
      <c r="B795" s="22" t="s">
        <v>779</v>
      </c>
      <c r="C795" s="20" t="s">
        <v>3</v>
      </c>
      <c r="D795" s="24">
        <v>2</v>
      </c>
      <c r="G795" s="23"/>
    </row>
    <row r="796" spans="1:7" x14ac:dyDescent="0.2">
      <c r="A796" s="14">
        <v>17</v>
      </c>
      <c r="B796" s="22" t="s">
        <v>130</v>
      </c>
      <c r="C796" s="20" t="s">
        <v>3</v>
      </c>
      <c r="D796" s="24">
        <v>1</v>
      </c>
      <c r="G796" s="23"/>
    </row>
    <row r="797" spans="1:7" s="6" customFormat="1" x14ac:dyDescent="0.2">
      <c r="A797" s="1" t="s">
        <v>805</v>
      </c>
      <c r="B797" s="2" t="s">
        <v>806</v>
      </c>
      <c r="C797" s="4"/>
      <c r="D797" s="5"/>
    </row>
    <row r="798" spans="1:7" s="6" customFormat="1" ht="51" x14ac:dyDescent="0.2">
      <c r="A798" s="1"/>
      <c r="B798" s="7" t="s">
        <v>807</v>
      </c>
      <c r="C798" s="3" t="s">
        <v>808</v>
      </c>
      <c r="D798" s="3">
        <v>1</v>
      </c>
    </row>
    <row r="799" spans="1:7" ht="15.75" x14ac:dyDescent="0.25">
      <c r="A799" s="14"/>
      <c r="B799" s="18" t="s">
        <v>175</v>
      </c>
      <c r="C799" s="25"/>
      <c r="D799" s="26"/>
      <c r="G799" s="23"/>
    </row>
    <row r="800" spans="1:7" x14ac:dyDescent="0.2">
      <c r="A800" s="14"/>
      <c r="B800" s="119" t="s">
        <v>136</v>
      </c>
      <c r="C800" s="20"/>
      <c r="D800" s="26"/>
      <c r="G800" s="23"/>
    </row>
    <row r="801" spans="1:7" x14ac:dyDescent="0.2">
      <c r="A801" s="14">
        <v>1</v>
      </c>
      <c r="B801" s="81" t="s">
        <v>514</v>
      </c>
      <c r="C801" s="20" t="s">
        <v>3</v>
      </c>
      <c r="D801" s="24">
        <v>1</v>
      </c>
      <c r="G801" s="23"/>
    </row>
    <row r="802" spans="1:7" x14ac:dyDescent="0.2">
      <c r="A802" s="14">
        <v>2</v>
      </c>
      <c r="B802" s="81" t="s">
        <v>515</v>
      </c>
      <c r="C802" s="20" t="s">
        <v>3</v>
      </c>
      <c r="D802" s="24">
        <v>1</v>
      </c>
      <c r="G802" s="23"/>
    </row>
    <row r="803" spans="1:7" x14ac:dyDescent="0.2">
      <c r="A803" s="14">
        <v>3</v>
      </c>
      <c r="B803" s="81" t="s">
        <v>516</v>
      </c>
      <c r="C803" s="20" t="s">
        <v>3</v>
      </c>
      <c r="D803" s="24">
        <v>1</v>
      </c>
      <c r="G803" s="23"/>
    </row>
    <row r="804" spans="1:7" x14ac:dyDescent="0.2">
      <c r="A804" s="14">
        <v>4</v>
      </c>
      <c r="B804" s="81" t="s">
        <v>517</v>
      </c>
      <c r="C804" s="20" t="s">
        <v>3</v>
      </c>
      <c r="D804" s="24">
        <v>1</v>
      </c>
      <c r="G804" s="23"/>
    </row>
    <row r="805" spans="1:7" x14ac:dyDescent="0.2">
      <c r="A805" s="14">
        <v>5</v>
      </c>
      <c r="B805" s="81" t="s">
        <v>518</v>
      </c>
      <c r="C805" s="20" t="s">
        <v>3</v>
      </c>
      <c r="D805" s="24">
        <v>1</v>
      </c>
      <c r="G805" s="23"/>
    </row>
    <row r="806" spans="1:7" x14ac:dyDescent="0.2">
      <c r="A806" s="14">
        <v>6</v>
      </c>
      <c r="B806" s="81" t="s">
        <v>519</v>
      </c>
      <c r="C806" s="20" t="s">
        <v>3</v>
      </c>
      <c r="D806" s="24">
        <v>1</v>
      </c>
      <c r="G806" s="23"/>
    </row>
    <row r="807" spans="1:7" x14ac:dyDescent="0.2">
      <c r="A807" s="14">
        <v>7</v>
      </c>
      <c r="B807" s="81" t="s">
        <v>520</v>
      </c>
      <c r="C807" s="20" t="s">
        <v>3</v>
      </c>
      <c r="D807" s="24">
        <v>1</v>
      </c>
      <c r="G807" s="23"/>
    </row>
    <row r="808" spans="1:7" x14ac:dyDescent="0.2">
      <c r="A808" s="14">
        <v>8</v>
      </c>
      <c r="B808" s="81" t="s">
        <v>521</v>
      </c>
      <c r="C808" s="20" t="s">
        <v>3</v>
      </c>
      <c r="D808" s="24">
        <v>1</v>
      </c>
      <c r="G808" s="23"/>
    </row>
    <row r="809" spans="1:7" x14ac:dyDescent="0.2">
      <c r="A809" s="14"/>
      <c r="B809" s="119" t="s">
        <v>137</v>
      </c>
      <c r="C809" s="20"/>
      <c r="D809" s="24"/>
      <c r="G809" s="23"/>
    </row>
    <row r="810" spans="1:7" x14ac:dyDescent="0.2">
      <c r="A810" s="14">
        <v>9</v>
      </c>
      <c r="B810" s="81" t="s">
        <v>522</v>
      </c>
      <c r="C810" s="20" t="s">
        <v>9</v>
      </c>
      <c r="D810" s="24">
        <v>10</v>
      </c>
      <c r="G810" s="23"/>
    </row>
    <row r="811" spans="1:7" x14ac:dyDescent="0.2">
      <c r="A811" s="14">
        <v>10</v>
      </c>
      <c r="B811" s="81" t="s">
        <v>523</v>
      </c>
      <c r="C811" s="20" t="s">
        <v>9</v>
      </c>
      <c r="D811" s="24">
        <v>15</v>
      </c>
      <c r="G811" s="23"/>
    </row>
    <row r="812" spans="1:7" x14ac:dyDescent="0.2">
      <c r="A812" s="14">
        <v>11</v>
      </c>
      <c r="B812" s="81" t="s">
        <v>524</v>
      </c>
      <c r="C812" s="20" t="s">
        <v>9</v>
      </c>
      <c r="D812" s="24">
        <v>50</v>
      </c>
      <c r="G812" s="23"/>
    </row>
    <row r="813" spans="1:7" x14ac:dyDescent="0.2">
      <c r="A813" s="14">
        <v>12</v>
      </c>
      <c r="B813" s="81" t="s">
        <v>525</v>
      </c>
      <c r="C813" s="20" t="s">
        <v>9</v>
      </c>
      <c r="D813" s="24">
        <v>120</v>
      </c>
      <c r="G813" s="23"/>
    </row>
    <row r="814" spans="1:7" x14ac:dyDescent="0.2">
      <c r="A814" s="14">
        <v>13</v>
      </c>
      <c r="B814" s="81" t="s">
        <v>526</v>
      </c>
      <c r="C814" s="20" t="s">
        <v>9</v>
      </c>
      <c r="D814" s="24">
        <v>100</v>
      </c>
      <c r="G814" s="23"/>
    </row>
    <row r="815" spans="1:7" x14ac:dyDescent="0.2">
      <c r="A815" s="14">
        <v>14</v>
      </c>
      <c r="B815" s="81" t="s">
        <v>527</v>
      </c>
      <c r="C815" s="20" t="s">
        <v>9</v>
      </c>
      <c r="D815" s="24">
        <v>1500</v>
      </c>
      <c r="G815" s="23"/>
    </row>
    <row r="816" spans="1:7" x14ac:dyDescent="0.2">
      <c r="A816" s="14">
        <v>15</v>
      </c>
      <c r="B816" s="81" t="s">
        <v>528</v>
      </c>
      <c r="C816" s="20" t="s">
        <v>9</v>
      </c>
      <c r="D816" s="24">
        <v>2800</v>
      </c>
      <c r="G816" s="23"/>
    </row>
    <row r="817" spans="1:7" x14ac:dyDescent="0.2">
      <c r="A817" s="14">
        <v>16</v>
      </c>
      <c r="B817" s="81" t="s">
        <v>529</v>
      </c>
      <c r="C817" s="20" t="s">
        <v>9</v>
      </c>
      <c r="D817" s="24">
        <v>50</v>
      </c>
      <c r="G817" s="23"/>
    </row>
    <row r="818" spans="1:7" x14ac:dyDescent="0.2">
      <c r="A818" s="14">
        <v>17</v>
      </c>
      <c r="B818" s="81" t="s">
        <v>162</v>
      </c>
      <c r="C818" s="20" t="s">
        <v>9</v>
      </c>
      <c r="D818" s="24">
        <v>50</v>
      </c>
      <c r="G818" s="23"/>
    </row>
    <row r="819" spans="1:7" x14ac:dyDescent="0.2">
      <c r="A819" s="14">
        <v>18</v>
      </c>
      <c r="B819" s="81" t="s">
        <v>719</v>
      </c>
      <c r="C819" s="14" t="s">
        <v>690</v>
      </c>
      <c r="D819" s="21">
        <v>1</v>
      </c>
      <c r="G819" s="23"/>
    </row>
    <row r="820" spans="1:7" x14ac:dyDescent="0.2">
      <c r="A820" s="14"/>
      <c r="B820" s="119" t="s">
        <v>530</v>
      </c>
      <c r="C820" s="20"/>
      <c r="D820" s="24"/>
      <c r="G820" s="23"/>
    </row>
    <row r="821" spans="1:7" x14ac:dyDescent="0.2">
      <c r="A821" s="14">
        <v>19</v>
      </c>
      <c r="B821" s="81" t="s">
        <v>531</v>
      </c>
      <c r="C821" s="20" t="s">
        <v>0</v>
      </c>
      <c r="D821" s="24">
        <v>44</v>
      </c>
      <c r="G821" s="23"/>
    </row>
    <row r="822" spans="1:7" x14ac:dyDescent="0.2">
      <c r="A822" s="14">
        <v>20</v>
      </c>
      <c r="B822" s="81" t="s">
        <v>532</v>
      </c>
      <c r="C822" s="20" t="s">
        <v>0</v>
      </c>
      <c r="D822" s="24">
        <v>12</v>
      </c>
      <c r="G822" s="23"/>
    </row>
    <row r="823" spans="1:7" x14ac:dyDescent="0.2">
      <c r="A823" s="14">
        <v>21</v>
      </c>
      <c r="B823" s="81" t="s">
        <v>533</v>
      </c>
      <c r="C823" s="20" t="s">
        <v>0</v>
      </c>
      <c r="D823" s="24">
        <v>8</v>
      </c>
      <c r="G823" s="23"/>
    </row>
    <row r="824" spans="1:7" x14ac:dyDescent="0.2">
      <c r="A824" s="14">
        <v>22</v>
      </c>
      <c r="B824" s="81" t="s">
        <v>534</v>
      </c>
      <c r="C824" s="20" t="s">
        <v>0</v>
      </c>
      <c r="D824" s="24">
        <v>8</v>
      </c>
      <c r="G824" s="23"/>
    </row>
    <row r="825" spans="1:7" x14ac:dyDescent="0.2">
      <c r="A825" s="14">
        <v>23</v>
      </c>
      <c r="B825" s="81" t="s">
        <v>535</v>
      </c>
      <c r="C825" s="20" t="s">
        <v>0</v>
      </c>
      <c r="D825" s="24">
        <v>4</v>
      </c>
      <c r="G825" s="23"/>
    </row>
    <row r="826" spans="1:7" ht="12" customHeight="1" x14ac:dyDescent="0.2">
      <c r="A826" s="14">
        <v>24</v>
      </c>
      <c r="B826" s="81" t="s">
        <v>536</v>
      </c>
      <c r="C826" s="20" t="s">
        <v>0</v>
      </c>
      <c r="D826" s="24">
        <v>148</v>
      </c>
      <c r="G826" s="23"/>
    </row>
    <row r="827" spans="1:7" x14ac:dyDescent="0.2">
      <c r="A827" s="14">
        <v>25</v>
      </c>
      <c r="B827" s="81" t="s">
        <v>537</v>
      </c>
      <c r="C827" s="20" t="s">
        <v>0</v>
      </c>
      <c r="D827" s="24">
        <v>35</v>
      </c>
      <c r="G827" s="23"/>
    </row>
    <row r="828" spans="1:7" x14ac:dyDescent="0.2">
      <c r="A828" s="14">
        <v>26</v>
      </c>
      <c r="B828" s="81" t="s">
        <v>538</v>
      </c>
      <c r="C828" s="20" t="s">
        <v>0</v>
      </c>
      <c r="D828" s="24">
        <v>7</v>
      </c>
      <c r="G828" s="23"/>
    </row>
    <row r="829" spans="1:7" x14ac:dyDescent="0.2">
      <c r="A829" s="14">
        <v>27</v>
      </c>
      <c r="B829" s="81" t="s">
        <v>539</v>
      </c>
      <c r="C829" s="20" t="s">
        <v>0</v>
      </c>
      <c r="D829" s="24">
        <v>5</v>
      </c>
      <c r="G829" s="23"/>
    </row>
    <row r="830" spans="1:7" x14ac:dyDescent="0.2">
      <c r="A830" s="14">
        <v>28</v>
      </c>
      <c r="B830" s="81" t="s">
        <v>540</v>
      </c>
      <c r="C830" s="20" t="s">
        <v>0</v>
      </c>
      <c r="D830" s="24">
        <v>1</v>
      </c>
      <c r="G830" s="23"/>
    </row>
    <row r="831" spans="1:7" x14ac:dyDescent="0.2">
      <c r="A831" s="14">
        <v>29</v>
      </c>
      <c r="B831" s="81" t="s">
        <v>541</v>
      </c>
      <c r="C831" s="20" t="s">
        <v>0</v>
      </c>
      <c r="D831" s="24">
        <v>230</v>
      </c>
      <c r="G831" s="23"/>
    </row>
    <row r="832" spans="1:7" x14ac:dyDescent="0.2">
      <c r="A832" s="14">
        <v>30</v>
      </c>
      <c r="B832" s="81" t="s">
        <v>542</v>
      </c>
      <c r="C832" s="20" t="s">
        <v>0</v>
      </c>
      <c r="D832" s="24">
        <v>35</v>
      </c>
      <c r="G832" s="23"/>
    </row>
    <row r="833" spans="1:7" x14ac:dyDescent="0.2">
      <c r="A833" s="14">
        <v>31</v>
      </c>
      <c r="B833" s="81" t="s">
        <v>543</v>
      </c>
      <c r="C833" s="20" t="s">
        <v>0</v>
      </c>
      <c r="D833" s="24">
        <v>19</v>
      </c>
      <c r="G833" s="23"/>
    </row>
    <row r="834" spans="1:7" x14ac:dyDescent="0.2">
      <c r="A834" s="14">
        <v>32</v>
      </c>
      <c r="B834" s="81" t="s">
        <v>544</v>
      </c>
      <c r="C834" s="20" t="s">
        <v>0</v>
      </c>
      <c r="D834" s="24">
        <v>31</v>
      </c>
      <c r="G834" s="23"/>
    </row>
    <row r="835" spans="1:7" x14ac:dyDescent="0.2">
      <c r="A835" s="14">
        <v>33</v>
      </c>
      <c r="B835" s="81" t="s">
        <v>545</v>
      </c>
      <c r="C835" s="20" t="s">
        <v>0</v>
      </c>
      <c r="D835" s="24">
        <v>16</v>
      </c>
      <c r="G835" s="23"/>
    </row>
    <row r="836" spans="1:7" x14ac:dyDescent="0.2">
      <c r="A836" s="14"/>
      <c r="B836" s="119" t="s">
        <v>546</v>
      </c>
      <c r="C836" s="20"/>
      <c r="D836" s="24"/>
      <c r="G836" s="23"/>
    </row>
    <row r="837" spans="1:7" x14ac:dyDescent="0.2">
      <c r="A837" s="14">
        <v>34</v>
      </c>
      <c r="B837" s="81" t="s">
        <v>547</v>
      </c>
      <c r="C837" s="20" t="s">
        <v>9</v>
      </c>
      <c r="D837" s="24">
        <v>10</v>
      </c>
      <c r="G837" s="23"/>
    </row>
    <row r="838" spans="1:7" x14ac:dyDescent="0.2">
      <c r="A838" s="14">
        <v>35</v>
      </c>
      <c r="B838" s="81" t="s">
        <v>548</v>
      </c>
      <c r="C838" s="20" t="s">
        <v>9</v>
      </c>
      <c r="D838" s="24">
        <v>10</v>
      </c>
      <c r="G838" s="23"/>
    </row>
    <row r="839" spans="1:7" x14ac:dyDescent="0.2">
      <c r="A839" s="14">
        <v>36</v>
      </c>
      <c r="B839" s="81" t="s">
        <v>549</v>
      </c>
      <c r="C839" s="20" t="s">
        <v>9</v>
      </c>
      <c r="D839" s="24">
        <v>10</v>
      </c>
      <c r="G839" s="23"/>
    </row>
    <row r="840" spans="1:7" ht="25.5" x14ac:dyDescent="0.2">
      <c r="A840" s="14">
        <v>37</v>
      </c>
      <c r="B840" s="81" t="s">
        <v>550</v>
      </c>
      <c r="C840" s="20" t="s">
        <v>3</v>
      </c>
      <c r="D840" s="24">
        <v>1</v>
      </c>
      <c r="G840" s="23"/>
    </row>
    <row r="841" spans="1:7" x14ac:dyDescent="0.2">
      <c r="A841" s="14"/>
      <c r="B841" s="119" t="s">
        <v>139</v>
      </c>
      <c r="C841" s="20"/>
      <c r="D841" s="24"/>
      <c r="G841" s="23"/>
    </row>
    <row r="842" spans="1:7" ht="25.5" x14ac:dyDescent="0.2">
      <c r="A842" s="14">
        <v>38</v>
      </c>
      <c r="B842" s="120" t="s">
        <v>551</v>
      </c>
      <c r="C842" s="20" t="s">
        <v>9</v>
      </c>
      <c r="D842" s="24">
        <v>16</v>
      </c>
      <c r="G842" s="23"/>
    </row>
    <row r="843" spans="1:7" ht="25.5" x14ac:dyDescent="0.2">
      <c r="A843" s="14">
        <v>39</v>
      </c>
      <c r="B843" s="120" t="s">
        <v>552</v>
      </c>
      <c r="C843" s="20" t="s">
        <v>9</v>
      </c>
      <c r="D843" s="24">
        <v>500</v>
      </c>
      <c r="G843" s="23"/>
    </row>
    <row r="844" spans="1:7" ht="12" customHeight="1" x14ac:dyDescent="0.2">
      <c r="A844" s="14"/>
      <c r="B844" s="119" t="s">
        <v>553</v>
      </c>
      <c r="C844" s="20"/>
      <c r="D844" s="24"/>
      <c r="G844" s="23"/>
    </row>
    <row r="845" spans="1:7" ht="25.5" x14ac:dyDescent="0.2">
      <c r="A845" s="14">
        <v>40</v>
      </c>
      <c r="B845" s="120" t="s">
        <v>554</v>
      </c>
      <c r="C845" s="20" t="s">
        <v>3</v>
      </c>
      <c r="D845" s="24">
        <v>1</v>
      </c>
      <c r="G845" s="23"/>
    </row>
    <row r="846" spans="1:7" ht="12" customHeight="1" x14ac:dyDescent="0.2">
      <c r="A846" s="14"/>
      <c r="B846" s="119" t="s">
        <v>153</v>
      </c>
      <c r="C846" s="20"/>
      <c r="D846" s="24"/>
      <c r="G846" s="23"/>
    </row>
    <row r="847" spans="1:7" ht="12" customHeight="1" x14ac:dyDescent="0.2">
      <c r="A847" s="14">
        <v>41</v>
      </c>
      <c r="B847" s="120" t="s">
        <v>154</v>
      </c>
      <c r="C847" s="20" t="s">
        <v>3</v>
      </c>
      <c r="D847" s="24">
        <v>1</v>
      </c>
      <c r="G847" s="23"/>
    </row>
    <row r="848" spans="1:7" x14ac:dyDescent="0.2">
      <c r="A848" s="14">
        <v>42</v>
      </c>
      <c r="B848" s="120" t="s">
        <v>155</v>
      </c>
      <c r="C848" s="20" t="s">
        <v>9</v>
      </c>
      <c r="D848" s="24">
        <v>200</v>
      </c>
      <c r="G848" s="23"/>
    </row>
    <row r="849" spans="1:7" x14ac:dyDescent="0.2">
      <c r="A849" s="14">
        <v>43</v>
      </c>
      <c r="B849" s="120" t="s">
        <v>555</v>
      </c>
      <c r="C849" s="20" t="s">
        <v>0</v>
      </c>
      <c r="D849" s="24">
        <v>5</v>
      </c>
      <c r="G849" s="23"/>
    </row>
    <row r="850" spans="1:7" x14ac:dyDescent="0.2">
      <c r="A850" s="14">
        <v>44</v>
      </c>
      <c r="B850" s="120" t="s">
        <v>556</v>
      </c>
      <c r="C850" s="20" t="s">
        <v>165</v>
      </c>
      <c r="D850" s="24">
        <v>100</v>
      </c>
      <c r="G850" s="23"/>
    </row>
    <row r="851" spans="1:7" x14ac:dyDescent="0.2">
      <c r="A851" s="14">
        <v>45</v>
      </c>
      <c r="B851" s="120" t="s">
        <v>157</v>
      </c>
      <c r="C851" s="20" t="s">
        <v>3</v>
      </c>
      <c r="D851" s="24">
        <v>1</v>
      </c>
      <c r="G851" s="23"/>
    </row>
    <row r="852" spans="1:7" x14ac:dyDescent="0.2">
      <c r="A852" s="14">
        <v>46</v>
      </c>
      <c r="B852" s="120" t="s">
        <v>557</v>
      </c>
      <c r="C852" s="20" t="s">
        <v>3</v>
      </c>
      <c r="D852" s="24">
        <v>1</v>
      </c>
      <c r="G852" s="23"/>
    </row>
    <row r="853" spans="1:7" x14ac:dyDescent="0.2">
      <c r="A853" s="14"/>
      <c r="B853" s="119" t="s">
        <v>140</v>
      </c>
      <c r="C853" s="20"/>
      <c r="D853" s="24"/>
      <c r="G853" s="23"/>
    </row>
    <row r="854" spans="1:7" x14ac:dyDescent="0.2">
      <c r="A854" s="14">
        <v>47</v>
      </c>
      <c r="B854" s="120" t="s">
        <v>141</v>
      </c>
      <c r="C854" s="20" t="s">
        <v>9</v>
      </c>
      <c r="D854" s="24">
        <v>335</v>
      </c>
      <c r="G854" s="23"/>
    </row>
    <row r="855" spans="1:7" x14ac:dyDescent="0.2">
      <c r="A855" s="14">
        <v>48</v>
      </c>
      <c r="B855" s="120" t="s">
        <v>142</v>
      </c>
      <c r="C855" s="20" t="s">
        <v>9</v>
      </c>
      <c r="D855" s="24">
        <v>45</v>
      </c>
      <c r="G855" s="23"/>
    </row>
    <row r="856" spans="1:7" x14ac:dyDescent="0.2">
      <c r="A856" s="14">
        <v>49</v>
      </c>
      <c r="B856" s="120" t="s">
        <v>143</v>
      </c>
      <c r="C856" s="20" t="s">
        <v>0</v>
      </c>
      <c r="D856" s="24">
        <v>12</v>
      </c>
      <c r="G856" s="23"/>
    </row>
    <row r="857" spans="1:7" x14ac:dyDescent="0.2">
      <c r="A857" s="14">
        <v>50</v>
      </c>
      <c r="B857" s="120" t="s">
        <v>144</v>
      </c>
      <c r="C857" s="20" t="s">
        <v>0</v>
      </c>
      <c r="D857" s="24">
        <v>1</v>
      </c>
      <c r="G857" s="23"/>
    </row>
    <row r="858" spans="1:7" x14ac:dyDescent="0.2">
      <c r="A858" s="14">
        <v>51</v>
      </c>
      <c r="B858" s="120" t="s">
        <v>145</v>
      </c>
      <c r="C858" s="20" t="s">
        <v>0</v>
      </c>
      <c r="D858" s="24">
        <v>300</v>
      </c>
      <c r="G858" s="23"/>
    </row>
    <row r="859" spans="1:7" x14ac:dyDescent="0.2">
      <c r="A859" s="14">
        <v>52</v>
      </c>
      <c r="B859" s="120" t="s">
        <v>146</v>
      </c>
      <c r="C859" s="20" t="s">
        <v>0</v>
      </c>
      <c r="D859" s="24">
        <v>11</v>
      </c>
      <c r="G859" s="23"/>
    </row>
    <row r="860" spans="1:7" ht="12" customHeight="1" x14ac:dyDescent="0.2">
      <c r="A860" s="14">
        <v>53</v>
      </c>
      <c r="B860" s="120" t="s">
        <v>147</v>
      </c>
      <c r="C860" s="20" t="s">
        <v>0</v>
      </c>
      <c r="D860" s="24">
        <v>20</v>
      </c>
      <c r="G860" s="23"/>
    </row>
    <row r="861" spans="1:7" ht="12" customHeight="1" x14ac:dyDescent="0.2">
      <c r="A861" s="14">
        <v>54</v>
      </c>
      <c r="B861" s="120" t="s">
        <v>148</v>
      </c>
      <c r="C861" s="20" t="s">
        <v>0</v>
      </c>
      <c r="D861" s="24">
        <v>120</v>
      </c>
      <c r="G861" s="23"/>
    </row>
    <row r="862" spans="1:7" x14ac:dyDescent="0.2">
      <c r="A862" s="14">
        <v>55</v>
      </c>
      <c r="B862" s="120" t="s">
        <v>149</v>
      </c>
      <c r="C862" s="20" t="s">
        <v>0</v>
      </c>
      <c r="D862" s="24">
        <v>5</v>
      </c>
      <c r="G862" s="23"/>
    </row>
    <row r="863" spans="1:7" x14ac:dyDescent="0.2">
      <c r="A863" s="14">
        <v>56</v>
      </c>
      <c r="B863" s="120" t="s">
        <v>150</v>
      </c>
      <c r="C863" s="20" t="s">
        <v>9</v>
      </c>
      <c r="D863" s="24">
        <v>190</v>
      </c>
      <c r="G863" s="23"/>
    </row>
    <row r="864" spans="1:7" ht="15" customHeight="1" x14ac:dyDescent="0.2">
      <c r="A864" s="14">
        <v>57</v>
      </c>
      <c r="B864" s="120" t="s">
        <v>151</v>
      </c>
      <c r="C864" s="20" t="s">
        <v>0</v>
      </c>
      <c r="D864" s="24">
        <v>9</v>
      </c>
      <c r="G864" s="23"/>
    </row>
    <row r="865" spans="1:7" x14ac:dyDescent="0.2">
      <c r="A865" s="14">
        <v>58</v>
      </c>
      <c r="B865" s="120" t="s">
        <v>152</v>
      </c>
      <c r="C865" s="20" t="s">
        <v>0</v>
      </c>
      <c r="D865" s="24">
        <v>10</v>
      </c>
      <c r="G865" s="23"/>
    </row>
    <row r="866" spans="1:7" x14ac:dyDescent="0.2">
      <c r="A866" s="14">
        <v>59</v>
      </c>
      <c r="B866" s="120" t="s">
        <v>154</v>
      </c>
      <c r="C866" s="20" t="s">
        <v>3</v>
      </c>
      <c r="D866" s="24">
        <v>1</v>
      </c>
      <c r="G866" s="23"/>
    </row>
    <row r="867" spans="1:7" x14ac:dyDescent="0.2">
      <c r="A867" s="14">
        <v>60</v>
      </c>
      <c r="B867" s="120" t="s">
        <v>156</v>
      </c>
      <c r="C867" s="20" t="s">
        <v>9</v>
      </c>
      <c r="D867" s="24">
        <v>200</v>
      </c>
      <c r="G867" s="23"/>
    </row>
    <row r="868" spans="1:7" x14ac:dyDescent="0.2">
      <c r="A868" s="14">
        <v>61</v>
      </c>
      <c r="B868" s="120" t="s">
        <v>157</v>
      </c>
      <c r="C868" s="20" t="s">
        <v>3</v>
      </c>
      <c r="D868" s="24">
        <v>1</v>
      </c>
      <c r="G868" s="23"/>
    </row>
    <row r="869" spans="1:7" s="6" customFormat="1" x14ac:dyDescent="0.2">
      <c r="A869" s="1" t="s">
        <v>805</v>
      </c>
      <c r="B869" s="2" t="s">
        <v>806</v>
      </c>
      <c r="C869" s="4"/>
      <c r="D869" s="5"/>
    </row>
    <row r="870" spans="1:7" s="6" customFormat="1" ht="51" x14ac:dyDescent="0.2">
      <c r="A870" s="1"/>
      <c r="B870" s="7" t="s">
        <v>807</v>
      </c>
      <c r="C870" s="3" t="s">
        <v>808</v>
      </c>
      <c r="D870" s="3">
        <v>1</v>
      </c>
    </row>
    <row r="871" spans="1:7" ht="15.75" x14ac:dyDescent="0.25">
      <c r="A871" s="14"/>
      <c r="B871" s="18" t="s">
        <v>176</v>
      </c>
      <c r="C871" s="25"/>
      <c r="D871" s="26"/>
      <c r="G871" s="23"/>
    </row>
    <row r="872" spans="1:7" x14ac:dyDescent="0.2">
      <c r="A872" s="20"/>
      <c r="B872" s="119" t="s">
        <v>558</v>
      </c>
      <c r="C872" s="20"/>
      <c r="D872" s="21"/>
      <c r="G872" s="23"/>
    </row>
    <row r="873" spans="1:7" x14ac:dyDescent="0.2">
      <c r="A873" s="20">
        <v>1</v>
      </c>
      <c r="B873" s="67" t="s">
        <v>559</v>
      </c>
      <c r="C873" s="20" t="s">
        <v>0</v>
      </c>
      <c r="D873" s="24">
        <v>135</v>
      </c>
      <c r="G873" s="23"/>
    </row>
    <row r="874" spans="1:7" x14ac:dyDescent="0.2">
      <c r="A874" s="20">
        <v>2</v>
      </c>
      <c r="B874" s="67" t="s">
        <v>560</v>
      </c>
      <c r="C874" s="20" t="s">
        <v>0</v>
      </c>
      <c r="D874" s="24">
        <v>17</v>
      </c>
      <c r="G874" s="23"/>
    </row>
    <row r="875" spans="1:7" x14ac:dyDescent="0.2">
      <c r="A875" s="20">
        <v>3</v>
      </c>
      <c r="B875" s="67" t="s">
        <v>561</v>
      </c>
      <c r="C875" s="20" t="s">
        <v>0</v>
      </c>
      <c r="D875" s="24">
        <v>70</v>
      </c>
      <c r="G875" s="23"/>
    </row>
    <row r="876" spans="1:7" x14ac:dyDescent="0.2">
      <c r="A876" s="20">
        <v>4</v>
      </c>
      <c r="B876" s="67" t="s">
        <v>562</v>
      </c>
      <c r="C876" s="20" t="s">
        <v>0</v>
      </c>
      <c r="D876" s="24">
        <v>145</v>
      </c>
      <c r="G876" s="23"/>
    </row>
    <row r="877" spans="1:7" x14ac:dyDescent="0.2">
      <c r="A877" s="20">
        <v>5</v>
      </c>
      <c r="B877" s="67" t="s">
        <v>563</v>
      </c>
      <c r="C877" s="20" t="s">
        <v>0</v>
      </c>
      <c r="D877" s="24">
        <v>7</v>
      </c>
      <c r="G877" s="23"/>
    </row>
    <row r="878" spans="1:7" x14ac:dyDescent="0.2">
      <c r="A878" s="20">
        <v>6</v>
      </c>
      <c r="B878" s="67" t="s">
        <v>564</v>
      </c>
      <c r="C878" s="20" t="s">
        <v>0</v>
      </c>
      <c r="D878" s="24">
        <v>1</v>
      </c>
      <c r="G878" s="23"/>
    </row>
    <row r="879" spans="1:7" x14ac:dyDescent="0.2">
      <c r="A879" s="20">
        <v>7</v>
      </c>
      <c r="B879" s="67" t="s">
        <v>565</v>
      </c>
      <c r="C879" s="20" t="s">
        <v>0</v>
      </c>
      <c r="D879" s="24">
        <v>10</v>
      </c>
      <c r="G879" s="23"/>
    </row>
    <row r="880" spans="1:7" x14ac:dyDescent="0.2">
      <c r="A880" s="20">
        <v>8</v>
      </c>
      <c r="B880" s="67" t="s">
        <v>566</v>
      </c>
      <c r="C880" s="20" t="s">
        <v>0</v>
      </c>
      <c r="D880" s="24">
        <v>1</v>
      </c>
      <c r="G880" s="23"/>
    </row>
    <row r="881" spans="1:7" ht="12" customHeight="1" x14ac:dyDescent="0.2">
      <c r="A881" s="20">
        <v>9</v>
      </c>
      <c r="B881" s="67" t="s">
        <v>567</v>
      </c>
      <c r="C881" s="20" t="s">
        <v>0</v>
      </c>
      <c r="D881" s="24">
        <v>1</v>
      </c>
      <c r="G881" s="23"/>
    </row>
    <row r="882" spans="1:7" x14ac:dyDescent="0.2">
      <c r="A882" s="20">
        <v>10</v>
      </c>
      <c r="B882" s="67" t="s">
        <v>568</v>
      </c>
      <c r="C882" s="20" t="s">
        <v>0</v>
      </c>
      <c r="D882" s="24">
        <v>1</v>
      </c>
      <c r="G882" s="23"/>
    </row>
    <row r="883" spans="1:7" x14ac:dyDescent="0.2">
      <c r="A883" s="20">
        <v>11</v>
      </c>
      <c r="B883" s="67" t="s">
        <v>569</v>
      </c>
      <c r="C883" s="20" t="s">
        <v>0</v>
      </c>
      <c r="D883" s="24">
        <v>1</v>
      </c>
      <c r="G883" s="23"/>
    </row>
    <row r="884" spans="1:7" x14ac:dyDescent="0.2">
      <c r="A884" s="20">
        <v>12</v>
      </c>
      <c r="B884" s="67" t="s">
        <v>570</v>
      </c>
      <c r="C884" s="20" t="s">
        <v>0</v>
      </c>
      <c r="D884" s="24">
        <v>1</v>
      </c>
      <c r="G884" s="23"/>
    </row>
    <row r="885" spans="1:7" x14ac:dyDescent="0.2">
      <c r="A885" s="20">
        <v>13</v>
      </c>
      <c r="B885" s="67" t="s">
        <v>571</v>
      </c>
      <c r="C885" s="20" t="s">
        <v>0</v>
      </c>
      <c r="D885" s="24">
        <v>1</v>
      </c>
      <c r="G885" s="23"/>
    </row>
    <row r="886" spans="1:7" x14ac:dyDescent="0.2">
      <c r="A886" s="20">
        <v>14</v>
      </c>
      <c r="B886" s="67" t="s">
        <v>572</v>
      </c>
      <c r="C886" s="20" t="s">
        <v>0</v>
      </c>
      <c r="D886" s="24">
        <v>1</v>
      </c>
      <c r="G886" s="23"/>
    </row>
    <row r="887" spans="1:7" x14ac:dyDescent="0.2">
      <c r="A887" s="20">
        <v>15</v>
      </c>
      <c r="B887" s="67" t="s">
        <v>573</v>
      </c>
      <c r="C887" s="20" t="s">
        <v>0</v>
      </c>
      <c r="D887" s="24">
        <v>3</v>
      </c>
      <c r="G887" s="23"/>
    </row>
    <row r="888" spans="1:7" ht="12" customHeight="1" x14ac:dyDescent="0.2">
      <c r="A888" s="20">
        <v>16</v>
      </c>
      <c r="B888" s="67" t="s">
        <v>574</v>
      </c>
      <c r="C888" s="20" t="s">
        <v>0</v>
      </c>
      <c r="D888" s="24">
        <v>1</v>
      </c>
      <c r="G888" s="23"/>
    </row>
    <row r="889" spans="1:7" ht="12" customHeight="1" x14ac:dyDescent="0.2">
      <c r="A889" s="20">
        <v>17</v>
      </c>
      <c r="B889" s="67" t="s">
        <v>575</v>
      </c>
      <c r="C889" s="20" t="s">
        <v>9</v>
      </c>
      <c r="D889" s="24">
        <v>100</v>
      </c>
      <c r="G889" s="23"/>
    </row>
    <row r="890" spans="1:7" ht="12" customHeight="1" x14ac:dyDescent="0.2">
      <c r="A890" s="20">
        <v>18</v>
      </c>
      <c r="B890" s="67" t="s">
        <v>576</v>
      </c>
      <c r="C890" s="20" t="s">
        <v>9</v>
      </c>
      <c r="D890" s="24">
        <v>1000</v>
      </c>
      <c r="G890" s="23"/>
    </row>
    <row r="891" spans="1:7" x14ac:dyDescent="0.2">
      <c r="A891" s="20">
        <v>19</v>
      </c>
      <c r="B891" s="67" t="s">
        <v>577</v>
      </c>
      <c r="C891" s="20" t="s">
        <v>9</v>
      </c>
      <c r="D891" s="24">
        <v>150</v>
      </c>
      <c r="G891" s="23"/>
    </row>
    <row r="892" spans="1:7" x14ac:dyDescent="0.2">
      <c r="A892" s="20">
        <v>20</v>
      </c>
      <c r="B892" s="67" t="s">
        <v>578</v>
      </c>
      <c r="C892" s="20" t="s">
        <v>9</v>
      </c>
      <c r="D892" s="24">
        <v>50</v>
      </c>
      <c r="G892" s="23"/>
    </row>
    <row r="893" spans="1:7" x14ac:dyDescent="0.2">
      <c r="A893" s="14">
        <v>21</v>
      </c>
      <c r="B893" s="67" t="s">
        <v>579</v>
      </c>
      <c r="C893" s="20" t="s">
        <v>3</v>
      </c>
      <c r="D893" s="21">
        <v>5</v>
      </c>
      <c r="G893" s="23"/>
    </row>
    <row r="894" spans="1:7" x14ac:dyDescent="0.2">
      <c r="A894" s="14">
        <v>22</v>
      </c>
      <c r="B894" s="67" t="s">
        <v>580</v>
      </c>
      <c r="C894" s="20" t="s">
        <v>3</v>
      </c>
      <c r="D894" s="21">
        <v>15</v>
      </c>
      <c r="G894" s="23"/>
    </row>
    <row r="895" spans="1:7" x14ac:dyDescent="0.2">
      <c r="A895" s="14">
        <v>23</v>
      </c>
      <c r="B895" s="67" t="s">
        <v>158</v>
      </c>
      <c r="C895" s="20" t="s">
        <v>3</v>
      </c>
      <c r="D895" s="21">
        <v>1</v>
      </c>
      <c r="G895" s="23"/>
    </row>
    <row r="896" spans="1:7" x14ac:dyDescent="0.2">
      <c r="A896" s="20">
        <v>24</v>
      </c>
      <c r="B896" s="67" t="s">
        <v>159</v>
      </c>
      <c r="C896" s="20" t="s">
        <v>3</v>
      </c>
      <c r="D896" s="21">
        <v>1</v>
      </c>
      <c r="G896" s="23"/>
    </row>
    <row r="897" spans="1:7" ht="15" customHeight="1" x14ac:dyDescent="0.2">
      <c r="A897" s="14">
        <v>25</v>
      </c>
      <c r="B897" s="67" t="s">
        <v>160</v>
      </c>
      <c r="C897" s="20" t="s">
        <v>3</v>
      </c>
      <c r="D897" s="21">
        <v>1</v>
      </c>
      <c r="G897" s="23"/>
    </row>
    <row r="898" spans="1:7" x14ac:dyDescent="0.2">
      <c r="A898" s="14">
        <v>26</v>
      </c>
      <c r="B898" s="67" t="s">
        <v>155</v>
      </c>
      <c r="C898" s="20" t="s">
        <v>9</v>
      </c>
      <c r="D898" s="21">
        <v>50</v>
      </c>
      <c r="G898" s="23"/>
    </row>
    <row r="899" spans="1:7" x14ac:dyDescent="0.2">
      <c r="A899" s="14">
        <v>27</v>
      </c>
      <c r="B899" s="67" t="s">
        <v>161</v>
      </c>
      <c r="C899" s="20" t="s">
        <v>3</v>
      </c>
      <c r="D899" s="21">
        <v>1</v>
      </c>
      <c r="G899" s="23"/>
    </row>
    <row r="900" spans="1:7" ht="25.5" x14ac:dyDescent="0.2">
      <c r="A900" s="20">
        <v>28</v>
      </c>
      <c r="B900" s="67" t="s">
        <v>581</v>
      </c>
      <c r="C900" s="20" t="s">
        <v>3</v>
      </c>
      <c r="D900" s="21">
        <v>1</v>
      </c>
      <c r="G900" s="23"/>
    </row>
    <row r="901" spans="1:7" x14ac:dyDescent="0.2">
      <c r="A901" s="20">
        <v>29</v>
      </c>
      <c r="B901" s="67" t="s">
        <v>719</v>
      </c>
      <c r="C901" s="14" t="s">
        <v>690</v>
      </c>
      <c r="D901" s="21">
        <v>1</v>
      </c>
      <c r="G901" s="23"/>
    </row>
    <row r="902" spans="1:7" s="6" customFormat="1" x14ac:dyDescent="0.2">
      <c r="A902" s="1" t="s">
        <v>805</v>
      </c>
      <c r="B902" s="2" t="s">
        <v>806</v>
      </c>
      <c r="C902" s="4"/>
      <c r="D902" s="5"/>
    </row>
    <row r="903" spans="1:7" s="6" customFormat="1" ht="51" x14ac:dyDescent="0.2">
      <c r="A903" s="1"/>
      <c r="B903" s="7" t="s">
        <v>807</v>
      </c>
      <c r="C903" s="3" t="s">
        <v>808</v>
      </c>
      <c r="D903" s="3">
        <v>1</v>
      </c>
    </row>
    <row r="904" spans="1:7" ht="15.75" x14ac:dyDescent="0.25">
      <c r="A904" s="14"/>
      <c r="B904" s="18" t="s">
        <v>177</v>
      </c>
      <c r="C904" s="25"/>
      <c r="D904" s="26"/>
      <c r="G904" s="23"/>
    </row>
    <row r="905" spans="1:7" x14ac:dyDescent="0.2">
      <c r="A905" s="14"/>
      <c r="B905" s="115" t="s">
        <v>582</v>
      </c>
      <c r="C905" s="77"/>
      <c r="D905" s="24"/>
      <c r="G905" s="23"/>
    </row>
    <row r="906" spans="1:7" x14ac:dyDescent="0.2">
      <c r="A906" s="14">
        <v>1</v>
      </c>
      <c r="B906" s="51" t="s">
        <v>583</v>
      </c>
      <c r="C906" s="77" t="s">
        <v>3</v>
      </c>
      <c r="D906" s="24">
        <v>1</v>
      </c>
      <c r="G906" s="23"/>
    </row>
    <row r="907" spans="1:7" ht="25.5" x14ac:dyDescent="0.2">
      <c r="A907" s="14">
        <v>2</v>
      </c>
      <c r="B907" s="51" t="s">
        <v>584</v>
      </c>
      <c r="C907" s="77" t="s">
        <v>0</v>
      </c>
      <c r="D907" s="24">
        <v>1</v>
      </c>
      <c r="G907" s="23"/>
    </row>
    <row r="908" spans="1:7" ht="25.5" x14ac:dyDescent="0.2">
      <c r="A908" s="14">
        <v>3</v>
      </c>
      <c r="B908" s="51" t="s">
        <v>585</v>
      </c>
      <c r="C908" s="77" t="s">
        <v>3</v>
      </c>
      <c r="D908" s="24">
        <v>1</v>
      </c>
      <c r="G908" s="23"/>
    </row>
    <row r="909" spans="1:7" ht="25.5" x14ac:dyDescent="0.2">
      <c r="A909" s="14">
        <v>4</v>
      </c>
      <c r="B909" s="22" t="s">
        <v>586</v>
      </c>
      <c r="C909" s="77" t="s">
        <v>0</v>
      </c>
      <c r="D909" s="24">
        <v>3</v>
      </c>
      <c r="G909" s="23"/>
    </row>
    <row r="910" spans="1:7" ht="25.5" x14ac:dyDescent="0.2">
      <c r="A910" s="14">
        <v>5</v>
      </c>
      <c r="B910" s="22" t="s">
        <v>587</v>
      </c>
      <c r="C910" s="77" t="s">
        <v>0</v>
      </c>
      <c r="D910" s="24">
        <v>1</v>
      </c>
      <c r="G910" s="23"/>
    </row>
    <row r="911" spans="1:7" x14ac:dyDescent="0.2">
      <c r="A911" s="14">
        <v>6</v>
      </c>
      <c r="B911" s="22" t="s">
        <v>588</v>
      </c>
      <c r="C911" s="77" t="s">
        <v>0</v>
      </c>
      <c r="D911" s="24">
        <v>1</v>
      </c>
      <c r="G911" s="23"/>
    </row>
    <row r="912" spans="1:7" ht="25.5" x14ac:dyDescent="0.2">
      <c r="A912" s="14">
        <v>7</v>
      </c>
      <c r="B912" s="51" t="s">
        <v>589</v>
      </c>
      <c r="C912" s="77" t="s">
        <v>0</v>
      </c>
      <c r="D912" s="24">
        <v>47</v>
      </c>
      <c r="G912" s="23"/>
    </row>
    <row r="913" spans="1:7" ht="25.5" x14ac:dyDescent="0.2">
      <c r="A913" s="14">
        <v>8</v>
      </c>
      <c r="B913" s="22" t="s">
        <v>590</v>
      </c>
      <c r="C913" s="77" t="s">
        <v>3</v>
      </c>
      <c r="D913" s="24">
        <v>1</v>
      </c>
      <c r="G913" s="23"/>
    </row>
    <row r="914" spans="1:7" x14ac:dyDescent="0.2">
      <c r="A914" s="14"/>
      <c r="B914" s="115" t="s">
        <v>591</v>
      </c>
      <c r="C914" s="77"/>
      <c r="D914" s="24"/>
      <c r="G914" s="23"/>
    </row>
    <row r="915" spans="1:7" ht="25.5" x14ac:dyDescent="0.2">
      <c r="A915" s="14">
        <v>9</v>
      </c>
      <c r="B915" s="51" t="s">
        <v>592</v>
      </c>
      <c r="C915" s="77" t="s">
        <v>0</v>
      </c>
      <c r="D915" s="24">
        <v>47</v>
      </c>
      <c r="G915" s="23"/>
    </row>
    <row r="916" spans="1:7" x14ac:dyDescent="0.2">
      <c r="A916" s="14"/>
      <c r="B916" s="115" t="s">
        <v>137</v>
      </c>
      <c r="C916" s="77"/>
      <c r="D916" s="24"/>
      <c r="G916" s="23"/>
    </row>
    <row r="917" spans="1:7" x14ac:dyDescent="0.2">
      <c r="A917" s="14">
        <v>10</v>
      </c>
      <c r="B917" s="22" t="s">
        <v>593</v>
      </c>
      <c r="C917" s="77" t="s">
        <v>9</v>
      </c>
      <c r="D917" s="24">
        <v>1550</v>
      </c>
      <c r="G917" s="23"/>
    </row>
    <row r="918" spans="1:7" x14ac:dyDescent="0.2">
      <c r="A918" s="14">
        <v>11</v>
      </c>
      <c r="B918" s="22" t="s">
        <v>594</v>
      </c>
      <c r="C918" s="77"/>
      <c r="D918" s="24">
        <v>10</v>
      </c>
      <c r="G918" s="23"/>
    </row>
    <row r="919" spans="1:7" x14ac:dyDescent="0.2">
      <c r="A919" s="14"/>
      <c r="B919" s="115" t="s">
        <v>139</v>
      </c>
      <c r="C919" s="77"/>
      <c r="D919" s="24"/>
      <c r="G919" s="23"/>
    </row>
    <row r="920" spans="1:7" ht="25.5" x14ac:dyDescent="0.2">
      <c r="A920" s="14">
        <v>12</v>
      </c>
      <c r="B920" s="51" t="s">
        <v>595</v>
      </c>
      <c r="C920" s="77" t="s">
        <v>9</v>
      </c>
      <c r="D920" s="24">
        <v>16</v>
      </c>
      <c r="G920" s="23"/>
    </row>
    <row r="921" spans="1:7" ht="12" customHeight="1" x14ac:dyDescent="0.2">
      <c r="A921" s="14">
        <v>13</v>
      </c>
      <c r="B921" s="22" t="s">
        <v>596</v>
      </c>
      <c r="C921" s="77" t="s">
        <v>9</v>
      </c>
      <c r="D921" s="24">
        <v>300</v>
      </c>
      <c r="G921" s="23"/>
    </row>
    <row r="922" spans="1:7" ht="12" customHeight="1" x14ac:dyDescent="0.2">
      <c r="A922" s="14"/>
      <c r="B922" s="115" t="s">
        <v>553</v>
      </c>
      <c r="C922" s="77"/>
      <c r="D922" s="24"/>
      <c r="G922" s="23"/>
    </row>
    <row r="923" spans="1:7" x14ac:dyDescent="0.2">
      <c r="A923" s="14">
        <v>14</v>
      </c>
      <c r="B923" s="22" t="s">
        <v>597</v>
      </c>
      <c r="C923" s="77" t="s">
        <v>3</v>
      </c>
      <c r="D923" s="24">
        <v>1</v>
      </c>
      <c r="G923" s="23"/>
    </row>
    <row r="924" spans="1:7" x14ac:dyDescent="0.2">
      <c r="A924" s="14"/>
      <c r="B924" s="115" t="s">
        <v>153</v>
      </c>
      <c r="C924" s="77"/>
      <c r="D924" s="24"/>
      <c r="G924" s="23"/>
    </row>
    <row r="925" spans="1:7" ht="15" customHeight="1" x14ac:dyDescent="0.2">
      <c r="A925" s="14">
        <v>15</v>
      </c>
      <c r="B925" s="22" t="s">
        <v>154</v>
      </c>
      <c r="C925" s="77" t="s">
        <v>3</v>
      </c>
      <c r="D925" s="24">
        <v>1</v>
      </c>
      <c r="G925" s="23"/>
    </row>
    <row r="926" spans="1:7" x14ac:dyDescent="0.2">
      <c r="A926" s="14">
        <v>16</v>
      </c>
      <c r="B926" s="67" t="s">
        <v>555</v>
      </c>
      <c r="C926" s="77" t="s">
        <v>0</v>
      </c>
      <c r="D926" s="24">
        <v>5</v>
      </c>
      <c r="G926" s="23"/>
    </row>
    <row r="927" spans="1:7" x14ac:dyDescent="0.2">
      <c r="A927" s="14">
        <v>17</v>
      </c>
      <c r="B927" s="22" t="s">
        <v>598</v>
      </c>
      <c r="C927" s="77" t="s">
        <v>165</v>
      </c>
      <c r="D927" s="24">
        <v>30</v>
      </c>
      <c r="G927" s="23"/>
    </row>
    <row r="928" spans="1:7" x14ac:dyDescent="0.2">
      <c r="A928" s="14">
        <v>18</v>
      </c>
      <c r="B928" s="22" t="s">
        <v>163</v>
      </c>
      <c r="C928" s="77" t="s">
        <v>3</v>
      </c>
      <c r="D928" s="24">
        <v>1</v>
      </c>
      <c r="G928" s="23"/>
    </row>
    <row r="929" spans="1:7" x14ac:dyDescent="0.2">
      <c r="A929" s="14">
        <v>19</v>
      </c>
      <c r="B929" s="30" t="s">
        <v>599</v>
      </c>
      <c r="C929" s="77" t="s">
        <v>3</v>
      </c>
      <c r="D929" s="24">
        <v>1</v>
      </c>
      <c r="G929" s="23"/>
    </row>
    <row r="930" spans="1:7" s="6" customFormat="1" x14ac:dyDescent="0.2">
      <c r="A930" s="1" t="s">
        <v>805</v>
      </c>
      <c r="B930" s="2" t="s">
        <v>806</v>
      </c>
      <c r="C930" s="4"/>
      <c r="D930" s="5"/>
    </row>
    <row r="931" spans="1:7" s="6" customFormat="1" ht="51" x14ac:dyDescent="0.2">
      <c r="A931" s="1"/>
      <c r="B931" s="7" t="s">
        <v>807</v>
      </c>
      <c r="C931" s="3" t="s">
        <v>808</v>
      </c>
      <c r="D931" s="3">
        <v>1</v>
      </c>
    </row>
    <row r="932" spans="1:7" ht="15" customHeight="1" x14ac:dyDescent="0.25">
      <c r="A932" s="14"/>
      <c r="B932" s="18" t="s">
        <v>178</v>
      </c>
      <c r="C932" s="25"/>
      <c r="D932" s="26"/>
      <c r="G932" s="23"/>
    </row>
    <row r="933" spans="1:7" x14ac:dyDescent="0.2">
      <c r="A933" s="20">
        <v>1</v>
      </c>
      <c r="B933" s="22" t="s">
        <v>600</v>
      </c>
      <c r="C933" s="20" t="s">
        <v>0</v>
      </c>
      <c r="D933" s="24">
        <v>1</v>
      </c>
      <c r="G933" s="23"/>
    </row>
    <row r="934" spans="1:7" x14ac:dyDescent="0.2">
      <c r="A934" s="14">
        <v>2</v>
      </c>
      <c r="B934" s="22" t="s">
        <v>601</v>
      </c>
      <c r="C934" s="20" t="s">
        <v>9</v>
      </c>
      <c r="D934" s="24">
        <v>10</v>
      </c>
      <c r="G934" s="23"/>
    </row>
    <row r="935" spans="1:7" x14ac:dyDescent="0.2">
      <c r="A935" s="20">
        <v>3</v>
      </c>
      <c r="B935" s="22" t="s">
        <v>602</v>
      </c>
      <c r="C935" s="20" t="s">
        <v>0</v>
      </c>
      <c r="D935" s="24">
        <v>1</v>
      </c>
      <c r="G935" s="23"/>
    </row>
    <row r="936" spans="1:7" x14ac:dyDescent="0.2">
      <c r="A936" s="14">
        <v>4</v>
      </c>
      <c r="B936" s="22" t="s">
        <v>603</v>
      </c>
      <c r="C936" s="20" t="s">
        <v>3</v>
      </c>
      <c r="D936" s="24">
        <v>1</v>
      </c>
      <c r="G936" s="23"/>
    </row>
    <row r="937" spans="1:7" s="6" customFormat="1" x14ac:dyDescent="0.2">
      <c r="A937" s="1" t="s">
        <v>805</v>
      </c>
      <c r="B937" s="2" t="s">
        <v>806</v>
      </c>
      <c r="C937" s="4"/>
      <c r="D937" s="5"/>
    </row>
    <row r="938" spans="1:7" s="6" customFormat="1" ht="51" x14ac:dyDescent="0.2">
      <c r="A938" s="1"/>
      <c r="B938" s="7" t="s">
        <v>807</v>
      </c>
      <c r="C938" s="3" t="s">
        <v>808</v>
      </c>
      <c r="D938" s="3">
        <v>1</v>
      </c>
    </row>
    <row r="939" spans="1:7" ht="15.75" x14ac:dyDescent="0.25">
      <c r="A939" s="14"/>
      <c r="B939" s="18" t="s">
        <v>179</v>
      </c>
      <c r="C939" s="25"/>
      <c r="D939" s="26"/>
      <c r="G939" s="23"/>
    </row>
    <row r="940" spans="1:7" x14ac:dyDescent="0.2">
      <c r="A940" s="14"/>
      <c r="B940" s="28" t="s">
        <v>631</v>
      </c>
      <c r="C940" s="14"/>
      <c r="D940" s="21"/>
      <c r="G940" s="23"/>
    </row>
    <row r="941" spans="1:7" x14ac:dyDescent="0.2">
      <c r="A941" s="14"/>
      <c r="B941" s="28" t="s">
        <v>604</v>
      </c>
      <c r="C941" s="14"/>
      <c r="D941" s="21"/>
      <c r="G941" s="23"/>
    </row>
    <row r="942" spans="1:7" x14ac:dyDescent="0.2">
      <c r="A942" s="14">
        <v>1</v>
      </c>
      <c r="B942" s="30" t="s">
        <v>858</v>
      </c>
      <c r="C942" s="14" t="s">
        <v>3</v>
      </c>
      <c r="D942" s="21">
        <v>1</v>
      </c>
      <c r="G942" s="23"/>
    </row>
    <row r="943" spans="1:7" x14ac:dyDescent="0.2">
      <c r="A943" s="14">
        <v>2</v>
      </c>
      <c r="B943" s="30" t="s">
        <v>605</v>
      </c>
      <c r="C943" s="14" t="s">
        <v>3</v>
      </c>
      <c r="D943" s="21">
        <v>1</v>
      </c>
      <c r="G943" s="23"/>
    </row>
    <row r="944" spans="1:7" x14ac:dyDescent="0.2">
      <c r="A944" s="14">
        <v>3</v>
      </c>
      <c r="B944" s="30" t="s">
        <v>606</v>
      </c>
      <c r="C944" s="14" t="s">
        <v>9</v>
      </c>
      <c r="D944" s="21">
        <v>12</v>
      </c>
      <c r="G944" s="23"/>
    </row>
    <row r="945" spans="1:7" x14ac:dyDescent="0.2">
      <c r="A945" s="14">
        <v>4</v>
      </c>
      <c r="B945" s="30" t="s">
        <v>607</v>
      </c>
      <c r="C945" s="14" t="s">
        <v>3</v>
      </c>
      <c r="D945" s="21">
        <v>1</v>
      </c>
      <c r="G945" s="23"/>
    </row>
    <row r="946" spans="1:7" x14ac:dyDescent="0.2">
      <c r="A946" s="14">
        <v>5</v>
      </c>
      <c r="B946" s="30" t="s">
        <v>608</v>
      </c>
      <c r="C946" s="14" t="s">
        <v>0</v>
      </c>
      <c r="D946" s="21">
        <v>6</v>
      </c>
      <c r="G946" s="23"/>
    </row>
    <row r="947" spans="1:7" x14ac:dyDescent="0.2">
      <c r="A947" s="14">
        <v>6</v>
      </c>
      <c r="B947" s="30" t="s">
        <v>859</v>
      </c>
      <c r="C947" s="14" t="s">
        <v>0</v>
      </c>
      <c r="D947" s="21">
        <v>3</v>
      </c>
      <c r="G947" s="23"/>
    </row>
    <row r="948" spans="1:7" x14ac:dyDescent="0.2">
      <c r="A948" s="14">
        <v>7</v>
      </c>
      <c r="B948" s="22" t="s">
        <v>609</v>
      </c>
      <c r="C948" s="14" t="s">
        <v>4</v>
      </c>
      <c r="D948" s="21">
        <v>1</v>
      </c>
      <c r="G948" s="23"/>
    </row>
    <row r="949" spans="1:7" x14ac:dyDescent="0.2">
      <c r="A949" s="14">
        <v>8</v>
      </c>
      <c r="B949" s="22" t="s">
        <v>610</v>
      </c>
      <c r="C949" s="14" t="s">
        <v>0</v>
      </c>
      <c r="D949" s="21">
        <v>3</v>
      </c>
      <c r="G949" s="23"/>
    </row>
    <row r="950" spans="1:7" ht="15.75" x14ac:dyDescent="0.2">
      <c r="A950" s="14">
        <v>9</v>
      </c>
      <c r="B950" s="22" t="s">
        <v>889</v>
      </c>
      <c r="C950" s="20" t="s">
        <v>809</v>
      </c>
      <c r="D950" s="21">
        <v>1</v>
      </c>
      <c r="G950" s="23"/>
    </row>
    <row r="951" spans="1:7" ht="15.75" x14ac:dyDescent="0.2">
      <c r="A951" s="14">
        <v>10</v>
      </c>
      <c r="B951" s="30" t="s">
        <v>860</v>
      </c>
      <c r="C951" s="20" t="s">
        <v>809</v>
      </c>
      <c r="D951" s="21">
        <v>10</v>
      </c>
      <c r="G951" s="23"/>
    </row>
    <row r="952" spans="1:7" ht="15" customHeight="1" x14ac:dyDescent="0.2">
      <c r="A952" s="14">
        <v>11</v>
      </c>
      <c r="B952" s="30" t="s">
        <v>861</v>
      </c>
      <c r="C952" s="14" t="s">
        <v>7</v>
      </c>
      <c r="D952" s="21">
        <v>5</v>
      </c>
      <c r="G952" s="23"/>
    </row>
    <row r="953" spans="1:7" x14ac:dyDescent="0.2">
      <c r="A953" s="14">
        <v>12</v>
      </c>
      <c r="B953" s="30" t="s">
        <v>611</v>
      </c>
      <c r="C953" s="14" t="s">
        <v>9</v>
      </c>
      <c r="D953" s="21">
        <v>70</v>
      </c>
      <c r="G953" s="23"/>
    </row>
    <row r="954" spans="1:7" x14ac:dyDescent="0.2">
      <c r="A954" s="14"/>
      <c r="B954" s="28" t="s">
        <v>612</v>
      </c>
      <c r="C954" s="14"/>
      <c r="D954" s="21"/>
      <c r="G954" s="23"/>
    </row>
    <row r="955" spans="1:7" x14ac:dyDescent="0.2">
      <c r="A955" s="14">
        <v>13</v>
      </c>
      <c r="B955" s="30" t="s">
        <v>613</v>
      </c>
      <c r="C955" s="14" t="s">
        <v>3</v>
      </c>
      <c r="D955" s="21">
        <v>3</v>
      </c>
      <c r="G955" s="23"/>
    </row>
    <row r="956" spans="1:7" x14ac:dyDescent="0.2">
      <c r="A956" s="14">
        <v>14</v>
      </c>
      <c r="B956" s="30" t="s">
        <v>784</v>
      </c>
      <c r="C956" s="14" t="s">
        <v>3</v>
      </c>
      <c r="D956" s="21">
        <v>3</v>
      </c>
      <c r="G956" s="23"/>
    </row>
    <row r="957" spans="1:7" x14ac:dyDescent="0.2">
      <c r="A957" s="14">
        <v>15</v>
      </c>
      <c r="B957" s="30" t="s">
        <v>785</v>
      </c>
      <c r="C957" s="14" t="s">
        <v>786</v>
      </c>
      <c r="D957" s="21">
        <v>0.5</v>
      </c>
      <c r="G957" s="23"/>
    </row>
    <row r="958" spans="1:7" x14ac:dyDescent="0.2">
      <c r="A958" s="14"/>
      <c r="B958" s="22"/>
      <c r="C958" s="14"/>
      <c r="D958" s="21"/>
      <c r="G958" s="23"/>
    </row>
    <row r="959" spans="1:7" s="6" customFormat="1" x14ac:dyDescent="0.2">
      <c r="A959" s="1" t="s">
        <v>805</v>
      </c>
      <c r="B959" s="2" t="s">
        <v>806</v>
      </c>
      <c r="C959" s="4"/>
      <c r="D959" s="5"/>
    </row>
    <row r="960" spans="1:7" s="6" customFormat="1" ht="51" x14ac:dyDescent="0.2">
      <c r="A960" s="1"/>
      <c r="B960" s="7" t="s">
        <v>807</v>
      </c>
      <c r="C960" s="3" t="s">
        <v>808</v>
      </c>
      <c r="D960" s="3">
        <v>1</v>
      </c>
    </row>
    <row r="961" spans="1:7" ht="15.75" x14ac:dyDescent="0.25">
      <c r="A961" s="14"/>
      <c r="B961" s="18" t="s">
        <v>180</v>
      </c>
      <c r="C961" s="25"/>
      <c r="D961" s="26"/>
      <c r="G961" s="23"/>
    </row>
    <row r="962" spans="1:7" ht="14.25" x14ac:dyDescent="0.2">
      <c r="A962" s="20"/>
      <c r="B962" s="121" t="s">
        <v>862</v>
      </c>
      <c r="C962" s="14"/>
      <c r="D962" s="21"/>
      <c r="G962" s="23"/>
    </row>
    <row r="963" spans="1:7" x14ac:dyDescent="0.2">
      <c r="A963" s="20">
        <v>1</v>
      </c>
      <c r="B963" s="22" t="s">
        <v>505</v>
      </c>
      <c r="C963" s="20" t="s">
        <v>127</v>
      </c>
      <c r="D963" s="21">
        <v>1</v>
      </c>
      <c r="G963" s="23"/>
    </row>
    <row r="964" spans="1:7" x14ac:dyDescent="0.2">
      <c r="A964" s="20">
        <v>2</v>
      </c>
      <c r="B964" s="22" t="s">
        <v>486</v>
      </c>
      <c r="C964" s="20" t="s">
        <v>0</v>
      </c>
      <c r="D964" s="21">
        <v>1</v>
      </c>
      <c r="G964" s="23"/>
    </row>
    <row r="965" spans="1:7" x14ac:dyDescent="0.2">
      <c r="A965" s="20">
        <v>3</v>
      </c>
      <c r="B965" s="22" t="s">
        <v>614</v>
      </c>
      <c r="C965" s="20" t="s">
        <v>9</v>
      </c>
      <c r="D965" s="21">
        <v>45</v>
      </c>
      <c r="G965" s="23"/>
    </row>
    <row r="966" spans="1:7" x14ac:dyDescent="0.2">
      <c r="A966" s="20">
        <v>4</v>
      </c>
      <c r="B966" s="22" t="s">
        <v>615</v>
      </c>
      <c r="C966" s="20" t="s">
        <v>9</v>
      </c>
      <c r="D966" s="21">
        <v>25</v>
      </c>
      <c r="G966" s="23"/>
    </row>
    <row r="967" spans="1:7" x14ac:dyDescent="0.2">
      <c r="A967" s="20">
        <v>5</v>
      </c>
      <c r="B967" s="22" t="s">
        <v>506</v>
      </c>
      <c r="C967" s="20" t="s">
        <v>0</v>
      </c>
      <c r="D967" s="21">
        <v>3</v>
      </c>
      <c r="G967" s="23"/>
    </row>
    <row r="968" spans="1:7" x14ac:dyDescent="0.2">
      <c r="A968" s="20">
        <v>6</v>
      </c>
      <c r="B968" s="22" t="s">
        <v>616</v>
      </c>
      <c r="C968" s="20" t="s">
        <v>0</v>
      </c>
      <c r="D968" s="21">
        <v>3</v>
      </c>
      <c r="G968" s="23"/>
    </row>
    <row r="969" spans="1:7" ht="15" customHeight="1" x14ac:dyDescent="0.2">
      <c r="A969" s="20">
        <v>7</v>
      </c>
      <c r="B969" s="22" t="s">
        <v>617</v>
      </c>
      <c r="C969" s="20" t="s">
        <v>0</v>
      </c>
      <c r="D969" s="21">
        <v>3</v>
      </c>
      <c r="G969" s="23"/>
    </row>
    <row r="970" spans="1:7" x14ac:dyDescent="0.2">
      <c r="A970" s="20">
        <v>8</v>
      </c>
      <c r="B970" s="22" t="s">
        <v>509</v>
      </c>
      <c r="C970" s="20" t="s">
        <v>0</v>
      </c>
      <c r="D970" s="21">
        <v>3</v>
      </c>
      <c r="G970" s="23"/>
    </row>
    <row r="971" spans="1:7" ht="25.5" x14ac:dyDescent="0.2">
      <c r="A971" s="20">
        <v>9</v>
      </c>
      <c r="B971" s="22" t="s">
        <v>511</v>
      </c>
      <c r="C971" s="20" t="s">
        <v>0</v>
      </c>
      <c r="D971" s="21">
        <v>20</v>
      </c>
      <c r="G971" s="23"/>
    </row>
    <row r="972" spans="1:7" x14ac:dyDescent="0.2">
      <c r="A972" s="20">
        <v>10</v>
      </c>
      <c r="B972" s="22" t="s">
        <v>856</v>
      </c>
      <c r="C972" s="20" t="s">
        <v>0</v>
      </c>
      <c r="D972" s="21">
        <v>8</v>
      </c>
      <c r="G972" s="23"/>
    </row>
    <row r="973" spans="1:7" x14ac:dyDescent="0.2">
      <c r="A973" s="20">
        <v>11</v>
      </c>
      <c r="B973" s="22" t="s">
        <v>863</v>
      </c>
      <c r="C973" s="20" t="s">
        <v>127</v>
      </c>
      <c r="D973" s="24">
        <v>1</v>
      </c>
      <c r="G973" s="23"/>
    </row>
    <row r="974" spans="1:7" x14ac:dyDescent="0.2">
      <c r="A974" s="20">
        <v>12</v>
      </c>
      <c r="B974" s="22" t="s">
        <v>333</v>
      </c>
      <c r="C974" s="20" t="s">
        <v>127</v>
      </c>
      <c r="D974" s="24">
        <v>1</v>
      </c>
      <c r="G974" s="23"/>
    </row>
    <row r="975" spans="1:7" x14ac:dyDescent="0.2">
      <c r="A975" s="20">
        <v>13</v>
      </c>
      <c r="B975" s="22" t="s">
        <v>164</v>
      </c>
      <c r="C975" s="20" t="s">
        <v>4</v>
      </c>
      <c r="D975" s="21">
        <v>2</v>
      </c>
      <c r="G975" s="23"/>
    </row>
    <row r="976" spans="1:7" s="6" customFormat="1" x14ac:dyDescent="0.2">
      <c r="A976" s="1" t="s">
        <v>805</v>
      </c>
      <c r="B976" s="2" t="s">
        <v>806</v>
      </c>
      <c r="C976" s="4"/>
      <c r="D976" s="5"/>
    </row>
    <row r="977" spans="1:7" s="6" customFormat="1" ht="51" x14ac:dyDescent="0.2">
      <c r="A977" s="1"/>
      <c r="B977" s="7" t="s">
        <v>807</v>
      </c>
      <c r="C977" s="3" t="s">
        <v>808</v>
      </c>
      <c r="D977" s="3">
        <v>1</v>
      </c>
    </row>
    <row r="978" spans="1:7" x14ac:dyDescent="0.2">
      <c r="A978" s="20"/>
      <c r="B978" s="22"/>
      <c r="C978" s="20"/>
      <c r="D978" s="24"/>
      <c r="G978" s="23"/>
    </row>
    <row r="979" spans="1:7" ht="15.75" x14ac:dyDescent="0.25">
      <c r="A979" s="14"/>
      <c r="B979" s="18" t="s">
        <v>181</v>
      </c>
      <c r="C979" s="25"/>
      <c r="D979" s="26"/>
      <c r="G979" s="23"/>
    </row>
    <row r="980" spans="1:7" x14ac:dyDescent="0.2">
      <c r="A980" s="20">
        <v>1</v>
      </c>
      <c r="B980" s="22" t="s">
        <v>618</v>
      </c>
      <c r="C980" s="20" t="s">
        <v>0</v>
      </c>
      <c r="D980" s="24">
        <v>2</v>
      </c>
      <c r="G980" s="23"/>
    </row>
    <row r="981" spans="1:7" x14ac:dyDescent="0.2">
      <c r="A981" s="20">
        <v>2</v>
      </c>
      <c r="B981" s="22" t="s">
        <v>619</v>
      </c>
      <c r="C981" s="20" t="s">
        <v>0</v>
      </c>
      <c r="D981" s="24">
        <v>6</v>
      </c>
      <c r="G981" s="23"/>
    </row>
    <row r="982" spans="1:7" ht="15" customHeight="1" x14ac:dyDescent="0.2">
      <c r="A982" s="20">
        <v>3</v>
      </c>
      <c r="B982" s="22" t="s">
        <v>954</v>
      </c>
      <c r="C982" s="20" t="s">
        <v>0</v>
      </c>
      <c r="D982" s="24">
        <v>6</v>
      </c>
      <c r="G982" s="23"/>
    </row>
    <row r="983" spans="1:7" x14ac:dyDescent="0.2">
      <c r="A983" s="20">
        <v>4</v>
      </c>
      <c r="B983" s="22" t="s">
        <v>620</v>
      </c>
      <c r="C983" s="20" t="s">
        <v>0</v>
      </c>
      <c r="D983" s="24">
        <v>6</v>
      </c>
      <c r="G983" s="23"/>
    </row>
    <row r="984" spans="1:7" x14ac:dyDescent="0.2">
      <c r="A984" s="20">
        <v>5</v>
      </c>
      <c r="B984" s="22" t="s">
        <v>621</v>
      </c>
      <c r="C984" s="20" t="s">
        <v>0</v>
      </c>
      <c r="D984" s="24">
        <v>2</v>
      </c>
      <c r="G984" s="23"/>
    </row>
    <row r="985" spans="1:7" x14ac:dyDescent="0.2">
      <c r="A985" s="20">
        <v>6</v>
      </c>
      <c r="B985" s="22" t="s">
        <v>622</v>
      </c>
      <c r="C985" s="20" t="s">
        <v>0</v>
      </c>
      <c r="D985" s="24">
        <v>1</v>
      </c>
      <c r="G985" s="23"/>
    </row>
    <row r="986" spans="1:7" x14ac:dyDescent="0.2">
      <c r="A986" s="20">
        <v>7</v>
      </c>
      <c r="B986" s="22" t="s">
        <v>623</v>
      </c>
      <c r="C986" s="20" t="s">
        <v>0</v>
      </c>
      <c r="D986" s="24">
        <v>7</v>
      </c>
      <c r="G986" s="23"/>
    </row>
    <row r="987" spans="1:7" x14ac:dyDescent="0.2">
      <c r="A987" s="20">
        <v>8</v>
      </c>
      <c r="B987" s="22" t="s">
        <v>624</v>
      </c>
      <c r="C987" s="20" t="s">
        <v>0</v>
      </c>
      <c r="D987" s="24">
        <v>7</v>
      </c>
      <c r="G987" s="23"/>
    </row>
    <row r="988" spans="1:7" x14ac:dyDescent="0.2">
      <c r="A988" s="20">
        <v>9</v>
      </c>
      <c r="B988" s="22" t="s">
        <v>625</v>
      </c>
      <c r="C988" s="20" t="s">
        <v>0</v>
      </c>
      <c r="D988" s="24">
        <v>7</v>
      </c>
      <c r="G988" s="23"/>
    </row>
    <row r="989" spans="1:7" x14ac:dyDescent="0.2">
      <c r="A989" s="20">
        <v>10</v>
      </c>
      <c r="B989" s="22" t="s">
        <v>626</v>
      </c>
      <c r="C989" s="20" t="s">
        <v>0</v>
      </c>
      <c r="D989" s="24">
        <v>3</v>
      </c>
      <c r="G989" s="23"/>
    </row>
    <row r="990" spans="1:7" s="6" customFormat="1" x14ac:dyDescent="0.2">
      <c r="A990" s="1" t="s">
        <v>805</v>
      </c>
      <c r="B990" s="2" t="s">
        <v>806</v>
      </c>
      <c r="C990" s="4"/>
      <c r="D990" s="5"/>
    </row>
    <row r="991" spans="1:7" s="6" customFormat="1" ht="51" x14ac:dyDescent="0.2">
      <c r="A991" s="1"/>
      <c r="B991" s="7" t="s">
        <v>807</v>
      </c>
      <c r="C991" s="3" t="s">
        <v>808</v>
      </c>
      <c r="D991" s="3">
        <v>1</v>
      </c>
    </row>
    <row r="992" spans="1:7" ht="15.75" x14ac:dyDescent="0.25">
      <c r="A992" s="14"/>
      <c r="B992" s="18" t="s">
        <v>182</v>
      </c>
      <c r="C992" s="25"/>
      <c r="D992" s="26"/>
      <c r="G992" s="23"/>
    </row>
    <row r="993" spans="1:7" x14ac:dyDescent="0.2">
      <c r="A993" s="14">
        <v>1</v>
      </c>
      <c r="B993" s="19" t="s">
        <v>634</v>
      </c>
      <c r="C993" s="50"/>
      <c r="D993" s="21"/>
      <c r="G993" s="23"/>
    </row>
    <row r="994" spans="1:7" ht="25.5" x14ac:dyDescent="0.2">
      <c r="A994" s="14">
        <v>2</v>
      </c>
      <c r="B994" s="22" t="s">
        <v>635</v>
      </c>
      <c r="C994" s="14" t="s">
        <v>0</v>
      </c>
      <c r="D994" s="21">
        <v>1</v>
      </c>
      <c r="G994" s="23"/>
    </row>
    <row r="995" spans="1:7" ht="25.5" x14ac:dyDescent="0.2">
      <c r="A995" s="14">
        <v>3</v>
      </c>
      <c r="B995" s="22" t="s">
        <v>636</v>
      </c>
      <c r="C995" s="14" t="s">
        <v>0</v>
      </c>
      <c r="D995" s="21">
        <v>1</v>
      </c>
      <c r="G995" s="23"/>
    </row>
    <row r="996" spans="1:7" ht="25.5" x14ac:dyDescent="0.2">
      <c r="A996" s="14">
        <v>4</v>
      </c>
      <c r="B996" s="22" t="s">
        <v>637</v>
      </c>
      <c r="C996" s="14" t="s">
        <v>0</v>
      </c>
      <c r="D996" s="21">
        <v>1</v>
      </c>
      <c r="G996" s="23"/>
    </row>
    <row r="997" spans="1:7" x14ac:dyDescent="0.2">
      <c r="A997" s="14"/>
      <c r="B997" s="19" t="s">
        <v>638</v>
      </c>
      <c r="C997" s="19"/>
      <c r="D997" s="47"/>
      <c r="G997" s="23"/>
    </row>
    <row r="998" spans="1:7" ht="38.25" x14ac:dyDescent="0.2">
      <c r="A998" s="14">
        <v>5</v>
      </c>
      <c r="B998" s="22" t="s">
        <v>639</v>
      </c>
      <c r="C998" s="14" t="s">
        <v>0</v>
      </c>
      <c r="D998" s="24">
        <v>1</v>
      </c>
      <c r="G998" s="23"/>
    </row>
    <row r="999" spans="1:7" ht="25.5" x14ac:dyDescent="0.2">
      <c r="A999" s="14">
        <v>6</v>
      </c>
      <c r="B999" s="22" t="s">
        <v>640</v>
      </c>
      <c r="C999" s="14" t="s">
        <v>0</v>
      </c>
      <c r="D999" s="21">
        <v>1</v>
      </c>
      <c r="G999" s="23"/>
    </row>
    <row r="1000" spans="1:7" ht="25.5" x14ac:dyDescent="0.2">
      <c r="A1000" s="14">
        <v>7</v>
      </c>
      <c r="B1000" s="22" t="s">
        <v>641</v>
      </c>
      <c r="C1000" s="14" t="s">
        <v>0</v>
      </c>
      <c r="D1000" s="24">
        <v>1</v>
      </c>
      <c r="G1000" s="23"/>
    </row>
    <row r="1001" spans="1:7" x14ac:dyDescent="0.2">
      <c r="A1001" s="14"/>
      <c r="B1001" s="19" t="s">
        <v>642</v>
      </c>
      <c r="C1001" s="19"/>
      <c r="D1001" s="47"/>
      <c r="G1001" s="23"/>
    </row>
    <row r="1002" spans="1:7" ht="38.25" x14ac:dyDescent="0.2">
      <c r="A1002" s="14">
        <v>8</v>
      </c>
      <c r="B1002" s="22" t="s">
        <v>643</v>
      </c>
      <c r="C1002" s="14" t="s">
        <v>0</v>
      </c>
      <c r="D1002" s="21">
        <v>2</v>
      </c>
      <c r="G1002" s="23"/>
    </row>
    <row r="1003" spans="1:7" x14ac:dyDescent="0.2">
      <c r="A1003" s="14">
        <v>9</v>
      </c>
      <c r="B1003" s="22" t="s">
        <v>644</v>
      </c>
      <c r="C1003" s="14" t="s">
        <v>0</v>
      </c>
      <c r="D1003" s="24">
        <v>1</v>
      </c>
      <c r="G1003" s="23"/>
    </row>
    <row r="1004" spans="1:7" ht="25.5" x14ac:dyDescent="0.2">
      <c r="A1004" s="14">
        <v>10</v>
      </c>
      <c r="B1004" s="22" t="s">
        <v>645</v>
      </c>
      <c r="C1004" s="14" t="s">
        <v>0</v>
      </c>
      <c r="D1004" s="24">
        <v>1</v>
      </c>
      <c r="G1004" s="23"/>
    </row>
    <row r="1005" spans="1:7" ht="25.5" x14ac:dyDescent="0.2">
      <c r="A1005" s="14">
        <v>11</v>
      </c>
      <c r="B1005" s="22" t="s">
        <v>646</v>
      </c>
      <c r="C1005" s="14" t="s">
        <v>0</v>
      </c>
      <c r="D1005" s="24">
        <v>1</v>
      </c>
      <c r="G1005" s="23"/>
    </row>
    <row r="1006" spans="1:7" x14ac:dyDescent="0.2">
      <c r="A1006" s="14"/>
      <c r="B1006" s="19" t="s">
        <v>647</v>
      </c>
      <c r="C1006" s="14"/>
      <c r="D1006" s="24"/>
      <c r="G1006" s="23"/>
    </row>
    <row r="1007" spans="1:7" ht="25.5" x14ac:dyDescent="0.2">
      <c r="A1007" s="14">
        <v>12</v>
      </c>
      <c r="B1007" s="22" t="s">
        <v>648</v>
      </c>
      <c r="C1007" s="14" t="s">
        <v>0</v>
      </c>
      <c r="D1007" s="24">
        <v>1</v>
      </c>
      <c r="G1007" s="23"/>
    </row>
    <row r="1008" spans="1:7" x14ac:dyDescent="0.2">
      <c r="A1008" s="14">
        <v>13</v>
      </c>
      <c r="B1008" s="22" t="s">
        <v>649</v>
      </c>
      <c r="C1008" s="14" t="s">
        <v>0</v>
      </c>
      <c r="D1008" s="21">
        <v>1</v>
      </c>
      <c r="G1008" s="23"/>
    </row>
    <row r="1009" spans="1:7" x14ac:dyDescent="0.2">
      <c r="A1009" s="14"/>
      <c r="B1009" s="19" t="s">
        <v>650</v>
      </c>
      <c r="C1009" s="14"/>
      <c r="D1009" s="21"/>
      <c r="G1009" s="23"/>
    </row>
    <row r="1010" spans="1:7" ht="38.25" x14ac:dyDescent="0.2">
      <c r="A1010" s="14">
        <v>14</v>
      </c>
      <c r="B1010" s="22" t="s">
        <v>651</v>
      </c>
      <c r="C1010" s="14" t="s">
        <v>0</v>
      </c>
      <c r="D1010" s="21">
        <v>1</v>
      </c>
      <c r="G1010" s="23"/>
    </row>
    <row r="1011" spans="1:7" x14ac:dyDescent="0.2">
      <c r="A1011" s="14"/>
      <c r="B1011" s="19" t="s">
        <v>652</v>
      </c>
      <c r="C1011" s="14"/>
      <c r="D1011" s="21"/>
      <c r="G1011" s="23"/>
    </row>
    <row r="1012" spans="1:7" ht="51" x14ac:dyDescent="0.2">
      <c r="A1012" s="14">
        <v>15</v>
      </c>
      <c r="B1012" s="22" t="s">
        <v>653</v>
      </c>
      <c r="C1012" s="14" t="s">
        <v>0</v>
      </c>
      <c r="D1012" s="21">
        <v>1</v>
      </c>
      <c r="G1012" s="23"/>
    </row>
    <row r="1013" spans="1:7" ht="25.5" x14ac:dyDescent="0.2">
      <c r="A1013" s="14">
        <v>16</v>
      </c>
      <c r="B1013" s="22" t="s">
        <v>654</v>
      </c>
      <c r="C1013" s="14" t="s">
        <v>0</v>
      </c>
      <c r="D1013" s="21">
        <v>1</v>
      </c>
      <c r="G1013" s="23"/>
    </row>
    <row r="1014" spans="1:7" ht="25.5" x14ac:dyDescent="0.2">
      <c r="A1014" s="14">
        <v>17</v>
      </c>
      <c r="B1014" s="22" t="s">
        <v>655</v>
      </c>
      <c r="C1014" s="14" t="s">
        <v>0</v>
      </c>
      <c r="D1014" s="21">
        <v>1</v>
      </c>
      <c r="G1014" s="23"/>
    </row>
    <row r="1015" spans="1:7" x14ac:dyDescent="0.2">
      <c r="A1015" s="14">
        <v>18</v>
      </c>
      <c r="B1015" s="22" t="s">
        <v>656</v>
      </c>
      <c r="C1015" s="14" t="s">
        <v>0</v>
      </c>
      <c r="D1015" s="21">
        <v>3</v>
      </c>
      <c r="G1015" s="23"/>
    </row>
    <row r="1016" spans="1:7" x14ac:dyDescent="0.2">
      <c r="A1016" s="14"/>
      <c r="B1016" s="19" t="s">
        <v>657</v>
      </c>
      <c r="C1016" s="14"/>
      <c r="D1016" s="21"/>
      <c r="G1016" s="23"/>
    </row>
    <row r="1017" spans="1:7" ht="38.25" x14ac:dyDescent="0.2">
      <c r="A1017" s="14">
        <v>19</v>
      </c>
      <c r="B1017" s="22" t="s">
        <v>658</v>
      </c>
      <c r="C1017" s="14" t="s">
        <v>0</v>
      </c>
      <c r="D1017" s="21">
        <v>1</v>
      </c>
      <c r="G1017" s="23"/>
    </row>
    <row r="1018" spans="1:7" ht="38.25" x14ac:dyDescent="0.2">
      <c r="A1018" s="14">
        <v>20</v>
      </c>
      <c r="B1018" s="22" t="s">
        <v>659</v>
      </c>
      <c r="C1018" s="14" t="s">
        <v>0</v>
      </c>
      <c r="D1018" s="21">
        <v>1</v>
      </c>
      <c r="G1018" s="23"/>
    </row>
    <row r="1019" spans="1:7" x14ac:dyDescent="0.2">
      <c r="A1019" s="14">
        <v>21</v>
      </c>
      <c r="B1019" s="22" t="s">
        <v>656</v>
      </c>
      <c r="C1019" s="14" t="s">
        <v>0</v>
      </c>
      <c r="D1019" s="21">
        <v>1</v>
      </c>
      <c r="G1019" s="23"/>
    </row>
    <row r="1020" spans="1:7" x14ac:dyDescent="0.2">
      <c r="A1020" s="14"/>
      <c r="B1020" s="19" t="s">
        <v>660</v>
      </c>
      <c r="C1020" s="14"/>
      <c r="D1020" s="21"/>
      <c r="G1020" s="23"/>
    </row>
    <row r="1021" spans="1:7" ht="25.5" x14ac:dyDescent="0.2">
      <c r="A1021" s="14">
        <v>22</v>
      </c>
      <c r="B1021" s="22" t="s">
        <v>661</v>
      </c>
      <c r="C1021" s="14" t="s">
        <v>0</v>
      </c>
      <c r="D1021" s="21">
        <v>1</v>
      </c>
      <c r="G1021" s="23"/>
    </row>
    <row r="1022" spans="1:7" ht="25.5" x14ac:dyDescent="0.2">
      <c r="A1022" s="14">
        <v>23</v>
      </c>
      <c r="B1022" s="22" t="s">
        <v>662</v>
      </c>
      <c r="C1022" s="14" t="s">
        <v>0</v>
      </c>
      <c r="D1022" s="21">
        <v>1</v>
      </c>
      <c r="G1022" s="23"/>
    </row>
    <row r="1023" spans="1:7" x14ac:dyDescent="0.2">
      <c r="A1023" s="14">
        <v>24</v>
      </c>
      <c r="B1023" s="22" t="s">
        <v>663</v>
      </c>
      <c r="C1023" s="14" t="s">
        <v>0</v>
      </c>
      <c r="D1023" s="21">
        <v>1</v>
      </c>
      <c r="G1023" s="23"/>
    </row>
    <row r="1024" spans="1:7" ht="25.5" x14ac:dyDescent="0.2">
      <c r="A1024" s="14">
        <v>25</v>
      </c>
      <c r="B1024" s="22" t="s">
        <v>664</v>
      </c>
      <c r="C1024" s="14" t="s">
        <v>0</v>
      </c>
      <c r="D1024" s="21">
        <v>1</v>
      </c>
      <c r="G1024" s="23"/>
    </row>
    <row r="1025" spans="1:7" x14ac:dyDescent="0.2">
      <c r="A1025" s="14"/>
      <c r="B1025" s="19" t="s">
        <v>665</v>
      </c>
      <c r="C1025" s="14"/>
      <c r="D1025" s="24"/>
      <c r="G1025" s="23"/>
    </row>
    <row r="1026" spans="1:7" ht="25.5" x14ac:dyDescent="0.2">
      <c r="A1026" s="14">
        <v>26</v>
      </c>
      <c r="B1026" s="22" t="s">
        <v>666</v>
      </c>
      <c r="C1026" s="14" t="s">
        <v>0</v>
      </c>
      <c r="D1026" s="21">
        <v>1</v>
      </c>
      <c r="G1026" s="23"/>
    </row>
    <row r="1027" spans="1:7" x14ac:dyDescent="0.2">
      <c r="A1027" s="14">
        <v>27</v>
      </c>
      <c r="B1027" s="22" t="s">
        <v>663</v>
      </c>
      <c r="C1027" s="14" t="s">
        <v>0</v>
      </c>
      <c r="D1027" s="21">
        <v>1</v>
      </c>
      <c r="G1027" s="23"/>
    </row>
    <row r="1028" spans="1:7" x14ac:dyDescent="0.2">
      <c r="A1028" s="14">
        <v>28</v>
      </c>
      <c r="B1028" s="22" t="s">
        <v>667</v>
      </c>
      <c r="C1028" s="14" t="s">
        <v>0</v>
      </c>
      <c r="D1028" s="21">
        <v>1</v>
      </c>
      <c r="G1028" s="23"/>
    </row>
    <row r="1029" spans="1:7" ht="25.5" x14ac:dyDescent="0.2">
      <c r="A1029" s="14">
        <v>29</v>
      </c>
      <c r="B1029" s="22" t="s">
        <v>668</v>
      </c>
      <c r="C1029" s="14" t="s">
        <v>0</v>
      </c>
      <c r="D1029" s="21">
        <v>1</v>
      </c>
      <c r="G1029" s="23"/>
    </row>
    <row r="1030" spans="1:7" x14ac:dyDescent="0.2">
      <c r="A1030" s="14">
        <v>30</v>
      </c>
      <c r="B1030" s="22" t="s">
        <v>669</v>
      </c>
      <c r="C1030" s="14" t="s">
        <v>0</v>
      </c>
      <c r="D1030" s="21">
        <v>3</v>
      </c>
      <c r="G1030" s="23"/>
    </row>
    <row r="1031" spans="1:7" x14ac:dyDescent="0.2">
      <c r="A1031" s="14"/>
      <c r="B1031" s="19" t="s">
        <v>670</v>
      </c>
      <c r="C1031" s="14"/>
      <c r="D1031" s="21"/>
      <c r="G1031" s="23"/>
    </row>
    <row r="1032" spans="1:7" ht="25.5" x14ac:dyDescent="0.2">
      <c r="A1032" s="14">
        <v>31</v>
      </c>
      <c r="B1032" s="22" t="s">
        <v>671</v>
      </c>
      <c r="C1032" s="14" t="s">
        <v>0</v>
      </c>
      <c r="D1032" s="21">
        <v>1</v>
      </c>
      <c r="G1032" s="23"/>
    </row>
    <row r="1033" spans="1:7" ht="25.5" x14ac:dyDescent="0.2">
      <c r="A1033" s="14">
        <v>32</v>
      </c>
      <c r="B1033" s="22" t="s">
        <v>672</v>
      </c>
      <c r="C1033" s="14" t="s">
        <v>0</v>
      </c>
      <c r="D1033" s="21">
        <v>1</v>
      </c>
      <c r="G1033" s="23"/>
    </row>
    <row r="1034" spans="1:7" ht="25.5" x14ac:dyDescent="0.2">
      <c r="A1034" s="14">
        <v>33</v>
      </c>
      <c r="B1034" s="22" t="s">
        <v>673</v>
      </c>
      <c r="C1034" s="14" t="s">
        <v>0</v>
      </c>
      <c r="D1034" s="21">
        <v>2</v>
      </c>
      <c r="G1034" s="23"/>
    </row>
    <row r="1035" spans="1:7" ht="38.25" x14ac:dyDescent="0.2">
      <c r="A1035" s="14">
        <v>34</v>
      </c>
      <c r="B1035" s="22" t="s">
        <v>639</v>
      </c>
      <c r="C1035" s="14" t="s">
        <v>0</v>
      </c>
      <c r="D1035" s="21">
        <v>1</v>
      </c>
      <c r="G1035" s="23"/>
    </row>
    <row r="1036" spans="1:7" ht="51" x14ac:dyDescent="0.2">
      <c r="A1036" s="14">
        <v>35</v>
      </c>
      <c r="B1036" s="22" t="s">
        <v>674</v>
      </c>
      <c r="C1036" s="14" t="s">
        <v>0</v>
      </c>
      <c r="D1036" s="21">
        <v>1</v>
      </c>
      <c r="G1036" s="23"/>
    </row>
    <row r="1037" spans="1:7" x14ac:dyDescent="0.2">
      <c r="A1037" s="14"/>
      <c r="B1037" s="19" t="s">
        <v>675</v>
      </c>
      <c r="C1037" s="14"/>
      <c r="D1037" s="21"/>
      <c r="G1037" s="23"/>
    </row>
    <row r="1038" spans="1:7" x14ac:dyDescent="0.2">
      <c r="A1038" s="14"/>
      <c r="B1038" s="19" t="s">
        <v>676</v>
      </c>
      <c r="C1038" s="14"/>
      <c r="D1038" s="21"/>
      <c r="G1038" s="23"/>
    </row>
    <row r="1039" spans="1:7" x14ac:dyDescent="0.2">
      <c r="A1039" s="14">
        <v>36</v>
      </c>
      <c r="B1039" s="22" t="s">
        <v>677</v>
      </c>
      <c r="C1039" s="14" t="s">
        <v>0</v>
      </c>
      <c r="D1039" s="21">
        <v>1</v>
      </c>
      <c r="G1039" s="23"/>
    </row>
    <row r="1040" spans="1:7" x14ac:dyDescent="0.2">
      <c r="A1040" s="14">
        <v>37</v>
      </c>
      <c r="B1040" s="22" t="s">
        <v>678</v>
      </c>
      <c r="C1040" s="14" t="s">
        <v>0</v>
      </c>
      <c r="D1040" s="21">
        <v>4</v>
      </c>
      <c r="G1040" s="23"/>
    </row>
    <row r="1041" spans="1:7" x14ac:dyDescent="0.2">
      <c r="A1041" s="14"/>
      <c r="B1041" s="19" t="s">
        <v>679</v>
      </c>
      <c r="C1041" s="14"/>
      <c r="D1041" s="21"/>
      <c r="G1041" s="23"/>
    </row>
    <row r="1042" spans="1:7" ht="25.5" x14ac:dyDescent="0.2">
      <c r="A1042" s="14">
        <v>38</v>
      </c>
      <c r="B1042" s="22" t="s">
        <v>680</v>
      </c>
      <c r="C1042" s="14" t="s">
        <v>0</v>
      </c>
      <c r="D1042" s="21">
        <v>2</v>
      </c>
      <c r="G1042" s="23"/>
    </row>
    <row r="1043" spans="1:7" ht="25.5" x14ac:dyDescent="0.2">
      <c r="A1043" s="14">
        <v>39</v>
      </c>
      <c r="B1043" s="22" t="s">
        <v>681</v>
      </c>
      <c r="C1043" s="14" t="s">
        <v>0</v>
      </c>
      <c r="D1043" s="21">
        <v>3</v>
      </c>
      <c r="G1043" s="23"/>
    </row>
    <row r="1044" spans="1:7" ht="25.5" x14ac:dyDescent="0.2">
      <c r="A1044" s="14">
        <v>40</v>
      </c>
      <c r="B1044" s="22" t="s">
        <v>672</v>
      </c>
      <c r="C1044" s="14" t="s">
        <v>0</v>
      </c>
      <c r="D1044" s="21">
        <v>2</v>
      </c>
      <c r="G1044" s="23"/>
    </row>
    <row r="1045" spans="1:7" x14ac:dyDescent="0.2">
      <c r="A1045" s="14"/>
      <c r="B1045" s="19" t="s">
        <v>204</v>
      </c>
      <c r="C1045" s="14"/>
      <c r="D1045" s="21"/>
      <c r="G1045" s="23"/>
    </row>
    <row r="1046" spans="1:7" x14ac:dyDescent="0.2">
      <c r="A1046" s="14">
        <v>41</v>
      </c>
      <c r="B1046" s="22" t="s">
        <v>682</v>
      </c>
      <c r="C1046" s="14" t="s">
        <v>0</v>
      </c>
      <c r="D1046" s="21">
        <v>1</v>
      </c>
      <c r="G1046" s="23"/>
    </row>
    <row r="1047" spans="1:7" s="6" customFormat="1" x14ac:dyDescent="0.2">
      <c r="A1047" s="1" t="s">
        <v>805</v>
      </c>
      <c r="B1047" s="2" t="s">
        <v>806</v>
      </c>
      <c r="C1047" s="4"/>
      <c r="D1047" s="5"/>
    </row>
    <row r="1048" spans="1:7" s="6" customFormat="1" ht="51" x14ac:dyDescent="0.2">
      <c r="A1048" s="1"/>
      <c r="B1048" s="7" t="s">
        <v>807</v>
      </c>
      <c r="C1048" s="3" t="s">
        <v>808</v>
      </c>
      <c r="D1048" s="3">
        <v>1</v>
      </c>
    </row>
  </sheetData>
  <mergeCells count="4">
    <mergeCell ref="A5:B5"/>
    <mergeCell ref="A1:D1"/>
    <mergeCell ref="A2:D2"/>
    <mergeCell ref="A4:B4"/>
  </mergeCells>
  <phoneticPr fontId="4" type="noConversion"/>
  <conditionalFormatting sqref="B338:B359 B366 B368:B369 B377:B379 B383 B385">
    <cfRule type="expression" dxfId="5" priority="11" stopIfTrue="1">
      <formula>#REF!="tx"</formula>
    </cfRule>
  </conditionalFormatting>
  <conditionalFormatting sqref="B367">
    <cfRule type="expression" dxfId="4" priority="12" stopIfTrue="1">
      <formula>#REF!="tx"</formula>
    </cfRule>
  </conditionalFormatting>
  <conditionalFormatting sqref="B493:B495 B500:B502 B506 B467:B486 B511:B519">
    <cfRule type="expression" dxfId="3" priority="4" stopIfTrue="1">
      <formula>#REF!="tx"</formula>
    </cfRule>
  </conditionalFormatting>
  <conditionalFormatting sqref="B712:B716">
    <cfRule type="expression" dxfId="2" priority="3" stopIfTrue="1">
      <formula>#REF!="tx"</formula>
    </cfRule>
  </conditionalFormatting>
  <conditionalFormatting sqref="B736 B738:B739">
    <cfRule type="expression" dxfId="1" priority="1" stopIfTrue="1">
      <formula>#REF!="tx"</formula>
    </cfRule>
  </conditionalFormatting>
  <conditionalFormatting sqref="B737">
    <cfRule type="expression" dxfId="0" priority="2" stopIfTrue="1">
      <formula>#REF!="tx"</formula>
    </cfRule>
  </conditionalFormatting>
  <printOptions horizontalCentered="1"/>
  <pageMargins left="0.78740157480314965" right="0.39370078740157483" top="0.39370078740157483" bottom="0.39370078740157483" header="0.31496062992125984" footer="0.31496062992125984"/>
  <pageSetup paperSize="9" scale="92" fitToHeight="0"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Būvdarbu apjomi</vt:lpstr>
      <vt:lpstr>Sheet2</vt:lpstr>
      <vt:lpstr>Sheet3</vt:lpstr>
      <vt:lpstr>'Būvdarbu apjomi'!Print_Area</vt:lpstr>
      <vt:lpstr>'Būvdarbu apjomi'!Print_Titles</vt:lpstr>
    </vt:vector>
  </TitlesOfParts>
  <Company>ATF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Irina Smane</cp:lastModifiedBy>
  <cp:lastPrinted>2018-03-20T15:26:40Z</cp:lastPrinted>
  <dcterms:created xsi:type="dcterms:W3CDTF">2000-09-23T13:41:14Z</dcterms:created>
  <dcterms:modified xsi:type="dcterms:W3CDTF">2018-09-25T13:58:20Z</dcterms:modified>
</cp:coreProperties>
</file>