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strelkova\Konkursi\2018_110 28.PII buvdarbi\"/>
    </mc:Choice>
  </mc:AlternateContent>
  <bookViews>
    <workbookView xWindow="0" yWindow="0" windowWidth="28800" windowHeight="12435"/>
  </bookViews>
  <sheets>
    <sheet name="Būvdarbu apjomi" sheetId="1" r:id="rId1"/>
    <sheet name="Sheet2" sheetId="2" r:id="rId2"/>
    <sheet name="Sheet3" sheetId="3" r:id="rId3"/>
  </sheets>
  <definedNames>
    <definedName name="_xlnm.Print_Area" localSheetId="0">'Būvdarbu apjomi'!$A$1:$D$1046</definedName>
    <definedName name="_xlnm.Print_Titles" localSheetId="0">'Būvdarbu apjomi'!$10:$10</definedName>
  </definedNames>
  <calcPr calcId="152511" fullPrecision="0"/>
  <fileRecoveryPr autoRecover="0"/>
</workbook>
</file>

<file path=xl/calcChain.xml><?xml version="1.0" encoding="utf-8"?>
<calcChain xmlns="http://schemas.openxmlformats.org/spreadsheetml/2006/main">
  <c r="D167" i="1" l="1"/>
  <c r="D165" i="1"/>
  <c r="D158" i="1"/>
  <c r="D153" i="1"/>
  <c r="D155" i="1" s="1"/>
  <c r="D147" i="1"/>
  <c r="D145" i="1"/>
  <c r="D142" i="1"/>
  <c r="D141" i="1"/>
  <c r="D138" i="1"/>
  <c r="D125" i="1"/>
  <c r="D117" i="1"/>
  <c r="D116" i="1"/>
  <c r="D119" i="1" s="1"/>
  <c r="D115" i="1"/>
  <c r="D114" i="1"/>
  <c r="D111" i="1"/>
  <c r="D104" i="1"/>
  <c r="D98" i="1"/>
  <c r="D93" i="1"/>
  <c r="D92" i="1"/>
  <c r="D91" i="1"/>
  <c r="D90" i="1"/>
  <c r="D83" i="1"/>
  <c r="D82" i="1"/>
  <c r="D77" i="1"/>
  <c r="D78" i="1" s="1"/>
  <c r="D73" i="1"/>
  <c r="D75" i="1" s="1"/>
  <c r="D76" i="1" s="1"/>
  <c r="D72" i="1"/>
  <c r="D69" i="1"/>
  <c r="D67" i="1"/>
  <c r="D68" i="1" s="1"/>
  <c r="D65" i="1"/>
  <c r="D66" i="1" s="1"/>
  <c r="D64" i="1"/>
  <c r="D34" i="1"/>
  <c r="D31" i="1"/>
  <c r="D30" i="1"/>
  <c r="D28" i="1"/>
  <c r="D27" i="1"/>
  <c r="D26" i="1"/>
  <c r="D25" i="1"/>
  <c r="D18" i="1"/>
  <c r="D17" i="1"/>
  <c r="D39" i="1" l="1"/>
  <c r="D74" i="1"/>
  <c r="D80" i="1"/>
  <c r="D81" i="1" s="1"/>
  <c r="D154" i="1"/>
  <c r="D652" i="1"/>
  <c r="D649" i="1"/>
  <c r="D648" i="1"/>
  <c r="D646" i="1"/>
  <c r="D598" i="1"/>
  <c r="D594" i="1"/>
  <c r="D572" i="1"/>
  <c r="D419" i="1"/>
  <c r="D418" i="1"/>
  <c r="D417" i="1"/>
  <c r="D416" i="1" l="1"/>
</calcChain>
</file>

<file path=xl/sharedStrings.xml><?xml version="1.0" encoding="utf-8"?>
<sst xmlns="http://schemas.openxmlformats.org/spreadsheetml/2006/main" count="2187" uniqueCount="957">
  <si>
    <t>gb.</t>
  </si>
  <si>
    <t>Nr.p.k.</t>
  </si>
  <si>
    <t>Darba nosaukums</t>
  </si>
  <si>
    <t>kpl.</t>
  </si>
  <si>
    <t>vieta</t>
  </si>
  <si>
    <t>Darbu apjomu saraksts</t>
  </si>
  <si>
    <t>Apjomi sastādīti, pamatojoties uz būvprojekta rasējumiem.</t>
  </si>
  <si>
    <t>m2</t>
  </si>
  <si>
    <t>Esošo iekšsienu apdares flīžu demontāža</t>
  </si>
  <si>
    <t>m</t>
  </si>
  <si>
    <t>Esošās santehnikas demontāža</t>
  </si>
  <si>
    <t>Kāpņutelpas margu demontāža (h=0,9m)</t>
  </si>
  <si>
    <t>Radiatoru demontāža t.sk. cauruļvadi (stāvvadi, guļvadi)</t>
  </si>
  <si>
    <t>Fasādes apgaismes ķermeņu demontāža</t>
  </si>
  <si>
    <t>Koku izciršana pagalmā</t>
  </si>
  <si>
    <t xml:space="preserve"> 1.1</t>
  </si>
  <si>
    <t xml:space="preserve">2.1 </t>
  </si>
  <si>
    <t xml:space="preserve">3.1 </t>
  </si>
  <si>
    <t>Jaunu ailu ierīkošana esošās starpsienās</t>
  </si>
  <si>
    <t>3.</t>
  </si>
  <si>
    <t>5.</t>
  </si>
  <si>
    <t>6.</t>
  </si>
  <si>
    <t>gb</t>
  </si>
  <si>
    <t>1.</t>
  </si>
  <si>
    <t>2.</t>
  </si>
  <si>
    <t>4.</t>
  </si>
  <si>
    <t>7.</t>
  </si>
  <si>
    <t>8.</t>
  </si>
  <si>
    <t xml:space="preserve">m </t>
  </si>
  <si>
    <t>1.1.</t>
  </si>
  <si>
    <t>1.2.</t>
  </si>
  <si>
    <t>1.3.</t>
  </si>
  <si>
    <t>2.1.</t>
  </si>
  <si>
    <t>2.2.</t>
  </si>
  <si>
    <t>Betona paneļu griestu apdares atjaunošana, notīrīti, sagatavoti, gruntēti, krāsoti</t>
  </si>
  <si>
    <t>2.3.</t>
  </si>
  <si>
    <t>ĀRSIENAS</t>
  </si>
  <si>
    <t>Fasādes plakņu sagatavošana, izdrupušo paneļu šuvju aizdares atjaunošana, drupušo ķieģeļu vietu remonts ar kaļķa-cementa apmetuma javu</t>
  </si>
  <si>
    <t>Cokola profila montāža</t>
  </si>
  <si>
    <t>1.4.</t>
  </si>
  <si>
    <t>1.5.</t>
  </si>
  <si>
    <t>1.6.</t>
  </si>
  <si>
    <t>1.7.</t>
  </si>
  <si>
    <t>1.8.</t>
  </si>
  <si>
    <t>Fasādes apdares plākšņu montāža ailēm</t>
  </si>
  <si>
    <t>1.9.</t>
  </si>
  <si>
    <t>Palodžu montāža</t>
  </si>
  <si>
    <t>PAMATI</t>
  </si>
  <si>
    <t>Pamatu mazgāšana ar augstspiediena ūdens strūklu</t>
  </si>
  <si>
    <t>Pamatu virsmas izlīdzināšana ar kaļķa-cementa javu 20% no pamatu un cokola apjoma</t>
  </si>
  <si>
    <t>2.4.</t>
  </si>
  <si>
    <t>2.5.</t>
  </si>
  <si>
    <t>2.6.</t>
  </si>
  <si>
    <t>2.7.</t>
  </si>
  <si>
    <t>2.8.</t>
  </si>
  <si>
    <t>3.1.</t>
  </si>
  <si>
    <t>Atraktās grunts piebēšana atpakaļ blietējot pa 200mm slānim</t>
  </si>
  <si>
    <t>3.2.</t>
  </si>
  <si>
    <t>Liekās grunts utilizācija</t>
  </si>
  <si>
    <t>3.3.</t>
  </si>
  <si>
    <t>Rupju smilšu 85-120mm, blietēšana, piebēršana</t>
  </si>
  <si>
    <t>3.4.</t>
  </si>
  <si>
    <t>Šķembu fr.20-40mm, 70-80mm piebēršana, blietēšana</t>
  </si>
  <si>
    <t>3.5.</t>
  </si>
  <si>
    <t>Ietves apmales uzstādīšana uz šķembu pamatnes, stiegrota betona pamatnē</t>
  </si>
  <si>
    <t>3.6.</t>
  </si>
  <si>
    <t>JUMTS</t>
  </si>
  <si>
    <t>4.1.</t>
  </si>
  <si>
    <t>4.2.</t>
  </si>
  <si>
    <t>4.3.</t>
  </si>
  <si>
    <t>4.4.</t>
  </si>
  <si>
    <t>4.5.</t>
  </si>
  <si>
    <t>Jumta aeratoru montāža</t>
  </si>
  <si>
    <t>5.1.</t>
  </si>
  <si>
    <t>5.2.</t>
  </si>
  <si>
    <t>5.3.</t>
  </si>
  <si>
    <t>5.4.</t>
  </si>
  <si>
    <t>5.5.</t>
  </si>
  <si>
    <t>5.6.</t>
  </si>
  <si>
    <t>5.7.</t>
  </si>
  <si>
    <t>6.1.</t>
  </si>
  <si>
    <t>6.2.</t>
  </si>
  <si>
    <t>6.3.</t>
  </si>
  <si>
    <t>6.4.</t>
  </si>
  <si>
    <t>Siltumizolācijas stūra 100x100 montāža gar parapetu</t>
  </si>
  <si>
    <t>6.5.</t>
  </si>
  <si>
    <t>6.6.</t>
  </si>
  <si>
    <t>Parapeta skārda montāža</t>
  </si>
  <si>
    <t>6.7.</t>
  </si>
  <si>
    <t>Ruļļmateriālu uzkausēšana uz parapeta siltumizolācijas no parapeta iekšpuses divos slāņos, apakšklājs EPP 3,5km/m2, virsklājs EKP 4,5kg/m2</t>
  </si>
  <si>
    <t>Jumtiņi</t>
  </si>
  <si>
    <t>7.1.</t>
  </si>
  <si>
    <t>7.2.</t>
  </si>
  <si>
    <t>Lietusūdens noteksistēma</t>
  </si>
  <si>
    <t>8.1.</t>
  </si>
  <si>
    <t>8.2.</t>
  </si>
  <si>
    <t xml:space="preserve">gb. </t>
  </si>
  <si>
    <t>Teritorijas segumi</t>
  </si>
  <si>
    <t>1.1.1.</t>
  </si>
  <si>
    <t>1.1.2.</t>
  </si>
  <si>
    <t>1.1.3.</t>
  </si>
  <si>
    <t>Ģeotekstils</t>
  </si>
  <si>
    <t>Asfatbetona segums iebrauktuvēs</t>
  </si>
  <si>
    <t>1.2.1.</t>
  </si>
  <si>
    <t>Asfalta segums 60+40mm</t>
  </si>
  <si>
    <t>1.2.2.</t>
  </si>
  <si>
    <t>Dolimīta šķembas 300mm biezumā</t>
  </si>
  <si>
    <t>Smilts slānis 400mm biezumā</t>
  </si>
  <si>
    <t>Zālāja segums</t>
  </si>
  <si>
    <t>Kājslauķi</t>
  </si>
  <si>
    <t>Sanitāro mezgu aprīkojums</t>
  </si>
  <si>
    <t>Sanmezglu kabīnes, ar iestrādātām durvīm, starpsienas - MDF plāksne, b=24mm, ar visiem nepieciešamajiem stiprinājumiem</t>
  </si>
  <si>
    <t>Paceļams roku balsts, stiprināms sienā</t>
  </si>
  <si>
    <t>Invalīdu pacēlājs</t>
  </si>
  <si>
    <t>Būvlaukuma ierīkošana</t>
  </si>
  <si>
    <t>Pagaidu žoga ierīkošana un noma</t>
  </si>
  <si>
    <t>Būvtāfeles ierīkošana</t>
  </si>
  <si>
    <t>Pagaidu elektroenerģijas un ūdens pieslēgumu ierīkošana</t>
  </si>
  <si>
    <t>Slēgtas instrumentu noliktavas ierīkošana</t>
  </si>
  <si>
    <t>Segtas materiālu novietnes ierīkošana</t>
  </si>
  <si>
    <t>Pārvietojama NCC kont.tipa biroja novietošana</t>
  </si>
  <si>
    <t>Biotualetes novietošana un noma</t>
  </si>
  <si>
    <t>Koka aizsargjumtiņu virs ieejas ierīkošana</t>
  </si>
  <si>
    <t xml:space="preserve">Materiālu sagatavošanas zonas ierīkošana </t>
  </si>
  <si>
    <t xml:space="preserve">Atklātas materiālu novietnes ierīkošana </t>
  </si>
  <si>
    <t>Ugunsdzēsības inventārs</t>
  </si>
  <si>
    <t>Pacēlāja noma</t>
  </si>
  <si>
    <t>Sastatņu un sastatņu sieta montāža un demontāža un sastatņu noma</t>
  </si>
  <si>
    <t>kpl</t>
  </si>
  <si>
    <t>Sistēmas hidrauliskā presēšana</t>
  </si>
  <si>
    <t>Sistēmas hlorēšana</t>
  </si>
  <si>
    <t>Izpilddokumentācijas sagatavošana</t>
  </si>
  <si>
    <t>Pieslēgšana pie esošiem ūdensvada tīkliem</t>
  </si>
  <si>
    <t>Ieregulēšanas darbi</t>
  </si>
  <si>
    <t>Iest.</t>
  </si>
  <si>
    <t>Izpilddokumentācijas izstrāde</t>
  </si>
  <si>
    <t>kg</t>
  </si>
  <si>
    <t>EL sadalnes</t>
  </si>
  <si>
    <t>Kabeļi</t>
  </si>
  <si>
    <t>Apgaismojums</t>
  </si>
  <si>
    <t>Kabeļu nesošās konstrukcijas</t>
  </si>
  <si>
    <t>Zibensaizsardzība</t>
  </si>
  <si>
    <t>Zibens uztvērējstieple AL8 d=8mm. Alumīnija apaļvads 8-ALMGSi (OBO)</t>
  </si>
  <si>
    <t>RD8 cinkota tērauda apaļdzelzs (OBO)</t>
  </si>
  <si>
    <t>252/FL DIN Krustveida savienojums plakans 40/apaļš 8 (70x70/M8)</t>
  </si>
  <si>
    <t>356/50 Pretkorozijas Lente 50mm/10m (KOR/50)</t>
  </si>
  <si>
    <t>Jumta vada turētājs (OBO) 165 MBG-8</t>
  </si>
  <si>
    <t>Savienojoša spaile. Mērklemme 237/N (OBO)</t>
  </si>
  <si>
    <t>Stieples krustveida savienojums 249/ST RD8-10 (OBO)</t>
  </si>
  <si>
    <t>Stieples turētājs sienas 1152 (OBO) nolaidumiem pa fasādi</t>
  </si>
  <si>
    <t>Krusta klemme 40mm lentēm, 5314658 OBO </t>
  </si>
  <si>
    <t>Nerūsējoša tērauda plakanvads (zemējums) 5052 DIN 30X3.5</t>
  </si>
  <si>
    <t>Uztveršanas antena ar pamatni (OBO)</t>
  </si>
  <si>
    <t>Pieslēguma spaile (OBO) dažādu metālisku elementu pievienosanai (sazemēsanai)</t>
  </si>
  <si>
    <t>Citi materiāli un darbi</t>
  </si>
  <si>
    <t>Montāžas palīgmateriāli (savilces, savienojumi, kabeļu stiprināšanas materiāli, dībeļi, skrūves u.c.)</t>
  </si>
  <si>
    <t>Mūrrievojums</t>
  </si>
  <si>
    <t>Tranšejas rakšana un aizbēršana</t>
  </si>
  <si>
    <t>Elektriskie mērījumi, izpilddokumentācija</t>
  </si>
  <si>
    <t>Montāžas palīgmateriāli (savilces, kabeļu stiprināšanas materiāli, skrūves u.c.)</t>
  </si>
  <si>
    <t>UAS sistēmas programmēšanas darbi</t>
  </si>
  <si>
    <t xml:space="preserve">Esošās VS tīklu demontāža. </t>
  </si>
  <si>
    <t>Elektriskie mērījumi, izpilddokumentācijas sagatavošana</t>
  </si>
  <si>
    <t>Cu 1x6mm2, kabeļu dzīsla Dzelten/zaļa izolācija (potenciāl izlīdzināšanas vads)</t>
  </si>
  <si>
    <t>Mērījumi, izpilddokumentācija</t>
  </si>
  <si>
    <t>Piesēgums pie esošas kanalizācijas</t>
  </si>
  <si>
    <t>urb.</t>
  </si>
  <si>
    <t>Demontāžas darbi, skatīt AR, ŪK, EL, ESS</t>
  </si>
  <si>
    <t>Starpsienu izbūve, skatīt AR, ARD</t>
  </si>
  <si>
    <t>Grīdas izbūve, skatīt AR, ARD</t>
  </si>
  <si>
    <t>Logu, durvju izbūve, skatīt AR, ARD</t>
  </si>
  <si>
    <t>Iekšējie apdares darbi, skatīt ARD</t>
  </si>
  <si>
    <t>Ārējie apdares darbi, skatīt AR, ARD</t>
  </si>
  <si>
    <t>Būvlaukuma aprīkošana, skatīt DOP</t>
  </si>
  <si>
    <t>Ūdensvads Ū1, skatīt ŪK</t>
  </si>
  <si>
    <t>Ventilācija, skatīt AVK</t>
  </si>
  <si>
    <t>Elektroapgāde un apgaismojums, skatīt EL, ELT</t>
  </si>
  <si>
    <t>UAS sistēma, skatīt UAS</t>
  </si>
  <si>
    <t>Telekomunikāciju un datoru tīkli, skatīt ESS</t>
  </si>
  <si>
    <t>Apsardzes signalizācijas sistēma, skatīt ESS</t>
  </si>
  <si>
    <t>Sadzīves kanalizācija K1, skatīt UK, UKT</t>
  </si>
  <si>
    <t>Lietus kanalizācija K2, skatī UKT</t>
  </si>
  <si>
    <t>Mēbeles, skatīt IE (II sējumā)</t>
  </si>
  <si>
    <t>Virtuves iekārtas, skatīt TN</t>
  </si>
  <si>
    <t>Objekta adrese: Liepājas iela 37, Daugavpils</t>
  </si>
  <si>
    <t>Pasūtījuma Nr.: D-2016/522</t>
  </si>
  <si>
    <t>Attiecināmie būvdarbu apjomi</t>
  </si>
  <si>
    <t>Sienas</t>
  </si>
  <si>
    <t>Logu aiļu ķieģeļu nozāģēšana/nokalšana, lai nodrošinātu minimālā biezuma siltinājuma ierīkošanu</t>
  </si>
  <si>
    <t>Jumts, ieejas jumtiņi</t>
  </si>
  <si>
    <t>Jumta ventilācijas šahtu un jumta lūkas betona jumtiņu demontāža</t>
  </si>
  <si>
    <t>Esošo ķieģeļu ventilācijas šahtu demontāža</t>
  </si>
  <si>
    <t>Esošo ventilācijas izvadu skārda jumtiņu demontāža</t>
  </si>
  <si>
    <t>Ventilācijas izvadu demontāža</t>
  </si>
  <si>
    <t>Ieejas jumtiņa seguma demontāža</t>
  </si>
  <si>
    <t>Esošo ieejas jumtiņu demontāža</t>
  </si>
  <si>
    <t>Parapeta skārda seguma demontāža</t>
  </si>
  <si>
    <t>Betona pakāpieni, pandusi</t>
  </si>
  <si>
    <t>Esošo betona pakāpienu demontāža</t>
  </si>
  <si>
    <t>Esošo betona pandusu demontāža</t>
  </si>
  <si>
    <t>Esošās betona apmales demontāža</t>
  </si>
  <si>
    <t>Betona pagraba gaismas akas demontāža</t>
  </si>
  <si>
    <t>Skārda elementi</t>
  </si>
  <si>
    <t>Esošo skārda palodžu demontāža</t>
  </si>
  <si>
    <t>Esošo skārda notekcauruļu, notekreņu un lāseņu demontāža</t>
  </si>
  <si>
    <t>Citi</t>
  </si>
  <si>
    <t xml:space="preserve">Esošo ēkas ieejas mezglu margu galu apzāģēšana līdz jaunajai fasādei </t>
  </si>
  <si>
    <t>Ventilācijas restes demontāža</t>
  </si>
  <si>
    <t>Esošo ēkas numura zīmju demontāža</t>
  </si>
  <si>
    <t>Esošā karoga turētāja demontāža</t>
  </si>
  <si>
    <t>Demontēto elementu un būvgružu savākšana un  transportēšana utilizācijai (k=1,3)</t>
  </si>
  <si>
    <t>Demontāžas darbi, skatīt AR, EL, AVK, DOP</t>
  </si>
  <si>
    <t>PVC konstrukcijas pagraba logu L-1 800x800mm izbūve (saskaņā ar specifikāciju, ieskaitot furnitūru)</t>
  </si>
  <si>
    <t>Regulējama ventilācijas sistēma loga rāmī</t>
  </si>
  <si>
    <t>Pagraba skārda ventilācijas restes L-2 800x800mm izbūve (saskaņā ar specifikāciju, ieskaitot furnitūru)</t>
  </si>
  <si>
    <t xml:space="preserve">Jaunprojektējamā vējtvera PVC konstrukcijas logu L-3 izbūve (1200x2500(h)mm) </t>
  </si>
  <si>
    <t xml:space="preserve">Jaunprojektējamā vējtvera PVC konstrukcijas logu L-4 izbūve (1350x2500(h)mm) </t>
  </si>
  <si>
    <t>PVC konstrukcijas ārdurvju D-1 izbūve (1100x2100(h)mm) (saskaņā ar specifikāciju, ieskaitot furnitūru, pievilcēju, kodu atslēgu) un virsgaisma 1100x400(h)mm</t>
  </si>
  <si>
    <t>Ārsienu ĀS-1; ĀS-2 siltināšana</t>
  </si>
  <si>
    <t xml:space="preserve">Siltinājuma karkasa montāža </t>
  </si>
  <si>
    <t>Fasādes apdares plākšņu un šuvju profilu montāža</t>
  </si>
  <si>
    <t>Pamatu ĀS-3 cokols (pamatu siltināšana)</t>
  </si>
  <si>
    <t>Pamatu atrakšana 1,2m dziļumā</t>
  </si>
  <si>
    <t>Pamatu hidroizolēšana ar uzziežamo hidroizolāciju Weber tec 915 vai ekvivalents</t>
  </si>
  <si>
    <t>Pamatu siltināšana ar 100mm putu polistirolu EPS150 Extra un dībeļošana virszemes daļā</t>
  </si>
  <si>
    <t>Siltināto pamatu aplīmēšana ar  virszemes daļā ar šķiedrcementa plāksnēm Cetris Basic vai ekvivalentu b=8mm, papildus mehāniski stiprinot.</t>
  </si>
  <si>
    <t>Pamatu apdarinātās daļas krāsošana ar silikona krāsu</t>
  </si>
  <si>
    <t>Pamatu apmale</t>
  </si>
  <si>
    <t>Jumta siltināšana, seguma ieklāšana</t>
  </si>
  <si>
    <t>4.6.</t>
  </si>
  <si>
    <t>4.7.</t>
  </si>
  <si>
    <t>Tvaika izolācijas plēves ieklāšana</t>
  </si>
  <si>
    <t>Karnīze D-2</t>
  </si>
  <si>
    <t>Koka bruses 50x75x500mm montāža s=600mm ar leņķiem, dībeļnaglām un skrūvēm</t>
  </si>
  <si>
    <t>Koka bruses 50x50mm montāža</t>
  </si>
  <si>
    <t>Metāla stiprinājuma leņķi 40x40x40mm</t>
  </si>
  <si>
    <t>Stiprinājumi un palīgmateriāli</t>
  </si>
  <si>
    <t>Skārda lāsenis (tonis RR22)</t>
  </si>
  <si>
    <t>Karnīze D-3</t>
  </si>
  <si>
    <t xml:space="preserve">Skārda detaļas (20x80mm) montāža (tonis RR22) </t>
  </si>
  <si>
    <t xml:space="preserve">Skārda detaļas (30x70x10(atloks)mm) montāža (tonis RR22) </t>
  </si>
  <si>
    <t xml:space="preserve">Skārda detaļas (20x10x20x10(atloks)mm) montāža (tonis RR22) </t>
  </si>
  <si>
    <t>6.8.</t>
  </si>
  <si>
    <t xml:space="preserve">Skārda detaļas (30x60x30mm) montāža (tonis RR22) </t>
  </si>
  <si>
    <t>6.9.</t>
  </si>
  <si>
    <t>6.10.</t>
  </si>
  <si>
    <t>Karnīzes siltumizolācija 50mm biezumā ar akmensvati</t>
  </si>
  <si>
    <t xml:space="preserve">Parapets </t>
  </si>
  <si>
    <t>Parapeta piemūrējums ar FIBO 3 blokiem vai ekvivalents</t>
  </si>
  <si>
    <t>Koka brusu stiprināšana pie FIBO bloku mūra, ruberoīda starplika</t>
  </si>
  <si>
    <t>7.3.</t>
  </si>
  <si>
    <t>Parapeta pamatnes mitrumizturīgs finieris, montāža pieskrūvējot</t>
  </si>
  <si>
    <t>7.4.</t>
  </si>
  <si>
    <t>7.5.</t>
  </si>
  <si>
    <t>Parapeta siltināšana no augšas un iekšējās malas 40mm biezumā</t>
  </si>
  <si>
    <t>7.6.</t>
  </si>
  <si>
    <t>7.7.</t>
  </si>
  <si>
    <t>7.8.</t>
  </si>
  <si>
    <t>Koka līstes (impregnētas ar antiseptiķi) 30x50x50mm, s=800mm montāža</t>
  </si>
  <si>
    <t>Polikarbonāta jumtiņš virs pagalma ieejas, ar stiprinājumiem</t>
  </si>
  <si>
    <t>9.</t>
  </si>
  <si>
    <t>9.1.</t>
  </si>
  <si>
    <t>Apaļa lietus ūdens tekne, d=120 mm (tonis - RR22)</t>
  </si>
  <si>
    <t>9.2.</t>
  </si>
  <si>
    <t>9.3.</t>
  </si>
  <si>
    <t>Apaļa lietus ūdens notekcaurule, d=120mm (tonis - RR22)</t>
  </si>
  <si>
    <t>9.4.</t>
  </si>
  <si>
    <t>Apaļas lietus ūdens teknes gals, d=120mm (tonis - RR22)</t>
  </si>
  <si>
    <t>9.5.</t>
  </si>
  <si>
    <t>Teknes āķis (tonis - RR22)</t>
  </si>
  <si>
    <t>9.6.</t>
  </si>
  <si>
    <t>Konektors (tonis - RR22)</t>
  </si>
  <si>
    <t>9.7.</t>
  </si>
  <si>
    <t>Notekcaurules stiprinājums (tonis - RR22)</t>
  </si>
  <si>
    <t>9.8.</t>
  </si>
  <si>
    <t>Notekcaurules apakšējais līkums (valcēts) (tonis - RR22)</t>
  </si>
  <si>
    <t>9.9.</t>
  </si>
  <si>
    <t>Betona teknes ierīkošana (1000x320x110mm)</t>
  </si>
  <si>
    <t>Dažādi darbi, skatīt AR, ARD</t>
  </si>
  <si>
    <t>Vējtvera izbūve</t>
  </si>
  <si>
    <t>Vējtvera betona pamatu pamatnes izbūve</t>
  </si>
  <si>
    <t>Vējtvera betona pamatu izbūve</t>
  </si>
  <si>
    <t>Vējtvera betona grīdas izbūve</t>
  </si>
  <si>
    <t xml:space="preserve">Blietētas šķembas, frakcija 20-40mm </t>
  </si>
  <si>
    <t>Blietēta rupjas grants pamatne</t>
  </si>
  <si>
    <t>Ģeotekstils 100gr/kv.m.</t>
  </si>
  <si>
    <t>Grīdas apsildes kabeļa iestrāde ar regulatoru</t>
  </si>
  <si>
    <t>Metāla cauruļprofila kolonnu montāža 120x120x4mm</t>
  </si>
  <si>
    <t>Vējtvera koka konstrukcijas jumta izbūve</t>
  </si>
  <si>
    <t>1.10.</t>
  </si>
  <si>
    <t xml:space="preserve">Vējtvera jumtiņa siltināšana ar 150mm minerālvati </t>
  </si>
  <si>
    <t>1.11.</t>
  </si>
  <si>
    <t>Vējtvera jumtiņa karnīzes izbūve</t>
  </si>
  <si>
    <t>1.12</t>
  </si>
  <si>
    <t>Vējtvera skārda elementu montāža (palodzes, vējmalas, lāseņi)</t>
  </si>
  <si>
    <t>1.13.</t>
  </si>
  <si>
    <t>Vējtvera ģipškartona griestu izbūve un apdare</t>
  </si>
  <si>
    <t>1.14.</t>
  </si>
  <si>
    <t>Vējtvera grīdas GS-8 flīzēšana</t>
  </si>
  <si>
    <t>1.15.</t>
  </si>
  <si>
    <t>Pagraba pārseguma siltināšana AR-13, AR-15</t>
  </si>
  <si>
    <t>Pagraba pārseguma attīrīšana, sagatavošana, gruntēšana ar dziļumgrunti, elektrības instalācijas sakārtošana</t>
  </si>
  <si>
    <t>Akmens vates (Paroc CGL 20cy lamellas vai ekvivalents) siltinājums 100m λ≤0,037 W/mK pielīmējot ar līmjavu</t>
  </si>
  <si>
    <t>Citi darbi</t>
  </si>
  <si>
    <t>Jauna karoga turētāja stiprināšana pie fasādes</t>
  </si>
  <si>
    <t>Esošo ēkas numura zīmju piestiprināšana</t>
  </si>
  <si>
    <t>Jaunas skārda ventilācijas restes montāža (800x500mm) - skat. AR-4</t>
  </si>
  <si>
    <t>Ūdens izvada nosedzošu metāla revīzijas durtiņu montāža - skat. AR-4</t>
  </si>
  <si>
    <t xml:space="preserve">Betona pagraba gaismas akas izveidošana </t>
  </si>
  <si>
    <t xml:space="preserve">Jumta ventilācijas izvadu skārda jumtiņu izveide </t>
  </si>
  <si>
    <t>3.7.</t>
  </si>
  <si>
    <t>Jaunu kāpņu telpu kāpņu margu uzstādīšana</t>
  </si>
  <si>
    <t>3.8.</t>
  </si>
  <si>
    <t>Esošo ēkas ieejas mezglu metāla margu un stabu attīrīšana, apstrādāšana un nokrāsošana (tonis - RR22)</t>
  </si>
  <si>
    <t>Konteineru tipa strādnieku garderobes</t>
  </si>
  <si>
    <t>Ventilācijas sistēma PN-1</t>
  </si>
  <si>
    <t>Ventagregāta montāžas rāmis (iekļauts p.1)</t>
  </si>
  <si>
    <t>Gaisa vadā uzstādāms temperatūras devējs pieplūdes gaisa temperatūras kontolei (iekļauts p.1)</t>
  </si>
  <si>
    <t>Ventagregāta elektroinstalācija ~1; 230V; 50Hz; 1,6kW</t>
  </si>
  <si>
    <t>Trokšņu slāpētājs d100 L=0,6m</t>
  </si>
  <si>
    <t>Trokšņu slāpētājs d125 L=0,6m</t>
  </si>
  <si>
    <t>Trokšņu slāpētājs d160 L=0,6m</t>
  </si>
  <si>
    <t>Trokšņu slāpētājs d160 L=1,0m</t>
  </si>
  <si>
    <t>Trokšņu slāpētājs d200 L=1,0m</t>
  </si>
  <si>
    <t>Trokšņu slāpētājs d200 L=1,2m</t>
  </si>
  <si>
    <t>Trokšņu slāpētājs d250 L=1,0m</t>
  </si>
  <si>
    <t>Trokšņu slāpētājs 400x200 L=1,25m</t>
  </si>
  <si>
    <t>Trokšņu slāpētājs 400x250 L=1,25m</t>
  </si>
  <si>
    <t>Āra gaisa ieņemšanas gaisa reste 800x500</t>
  </si>
  <si>
    <t>Skārda apvalks</t>
  </si>
  <si>
    <t>Izolēšanas palīgmateriāli</t>
  </si>
  <si>
    <t>Balansēšanas vārsts 400x250</t>
  </si>
  <si>
    <t>Izvadu blīvēšanas materiāli</t>
  </si>
  <si>
    <t>Montāžas komplekts</t>
  </si>
  <si>
    <t>Palīgmateriāli</t>
  </si>
  <si>
    <t>Ventilācijas sistēma PN-2</t>
  </si>
  <si>
    <t>Ventagregāta elektroinstalācija ~1; 230V; 50Hz; 1,5kW</t>
  </si>
  <si>
    <t>Trokšņu slāpētājs 400x300 L=1,25m</t>
  </si>
  <si>
    <t xml:space="preserve">Balansēšanas vārsts 400x200 </t>
  </si>
  <si>
    <t>Balansēšanas vārsts 400x300</t>
  </si>
  <si>
    <t>Ventilācijas sistēma N-1</t>
  </si>
  <si>
    <t>Ventilatora elektroinstalācija ~1; 230V; 50Hz; 0,1kW</t>
  </si>
  <si>
    <t>Jumta kārba</t>
  </si>
  <si>
    <t>m.</t>
  </si>
  <si>
    <t>Vispārēja ventilācija</t>
  </si>
  <si>
    <t>Apkures/siltumapgādes sistēma T11, T12</t>
  </si>
  <si>
    <t>Radiatoru stiprinājumi un balsti</t>
  </si>
  <si>
    <t>PVC apvalks</t>
  </si>
  <si>
    <t>Apkures/siltumapgādes sistēma T21, T22</t>
  </si>
  <si>
    <t>Apkures/siltumapgādes sistēma T31, T32 (ventagregāta siltumapgāde)</t>
  </si>
  <si>
    <t>Ventilācijas apkures šunta Nr.1 apsaiste</t>
  </si>
  <si>
    <t>Cirkulācijas sūknis q=0,2m3/h; P=20kPa</t>
  </si>
  <si>
    <t>Termometrs 0-90oC</t>
  </si>
  <si>
    <t>Manometrs ar ventiļiem</t>
  </si>
  <si>
    <t>Sunta elektroinstalācija ~1; 230V; 50Hz</t>
  </si>
  <si>
    <t>Elektromateriāli</t>
  </si>
  <si>
    <t>Ventilācijas apkures šunta Nr.2 apsaiste</t>
  </si>
  <si>
    <t>Cirkulācijas sūknis q=0,25m3/h; P=20kPa</t>
  </si>
  <si>
    <t>Šunta elektroinstalācija ~1; 230V; 50Hz</t>
  </si>
  <si>
    <t>Apkure, skatīt AVK</t>
  </si>
  <si>
    <t>Siltummehānika, skatīt SM</t>
  </si>
  <si>
    <t>Siltummehānika</t>
  </si>
  <si>
    <t>Karstā ūdens sagatavošanas sistēmas izpildmehānisms AMV 35 ar adapteri</t>
  </si>
  <si>
    <t>Apkures sistēmas izpildmehānisms AMV 435</t>
  </si>
  <si>
    <t>Procesors ECL 310 ar karti</t>
  </si>
  <si>
    <t>Plūsmas sensors ESM11</t>
  </si>
  <si>
    <t>Karstā ūdens sensors ESMU</t>
  </si>
  <si>
    <t>Ārgaisa sensors ESMT</t>
  </si>
  <si>
    <t>Sūkņa aizsardzības relejs KP-35</t>
  </si>
  <si>
    <t>Apkures sistēmas izplešanās trauks ERCE-50 V=50L</t>
  </si>
  <si>
    <t>Ventilācijas sistēmas izplešanās trauks ERCE-8 V=8L</t>
  </si>
  <si>
    <t>Tērauda iemetināms lodveida ventilis DN50, Pn16</t>
  </si>
  <si>
    <t>Tērauda iemetināms lodveida ventilis DN32, Pn16</t>
  </si>
  <si>
    <t>Tērauda iemetināms lodveida ventilis DN20, Pn16</t>
  </si>
  <si>
    <t>Filtrs ar atlokiem DN50, Pn16</t>
  </si>
  <si>
    <t xml:space="preserve">Lodveida ventilis DN40 ar vītnes savienojumu </t>
  </si>
  <si>
    <t xml:space="preserve">Lodveida ventilis DN32 ar vītnes savienojumu </t>
  </si>
  <si>
    <t xml:space="preserve">Lodveida ventilis DN20 ar vītnes savienojumu </t>
  </si>
  <si>
    <t xml:space="preserve">Lodveida ventilis DN15 ar vītnes savienojumu </t>
  </si>
  <si>
    <t>Lodveida ventilis DN20 ar noņemamu rokturi</t>
  </si>
  <si>
    <t>Pretvārsts DN32</t>
  </si>
  <si>
    <t>Pretvārsts DN20</t>
  </si>
  <si>
    <t>Pretvārsts DN15</t>
  </si>
  <si>
    <t>Filtrs DN40</t>
  </si>
  <si>
    <t>Filtrs DN32</t>
  </si>
  <si>
    <t>Filtrs DN20</t>
  </si>
  <si>
    <t>Filtrs DN15</t>
  </si>
  <si>
    <t>Drošības vārsts DN15, 4bar</t>
  </si>
  <si>
    <t>Drošības vārsts DN15, 6bar</t>
  </si>
  <si>
    <t>Drošības vārsts DN15, 10bar</t>
  </si>
  <si>
    <t>Elektrometināmā tērauda caurule 60.3x2.9</t>
  </si>
  <si>
    <t>Elektrometināmā tērauda caurule 48.3x2.9</t>
  </si>
  <si>
    <t>Elektrometināmā tērauda caurule 42.4x2.6</t>
  </si>
  <si>
    <t>Elektrometināmā tērauda caurule 33.7x2.6</t>
  </si>
  <si>
    <t>Elektrometināmā tērauda caurule 26.9x2.3</t>
  </si>
  <si>
    <t>Elektrometināmā tērauda caurule 21.3x2.0</t>
  </si>
  <si>
    <t>Nerūsējošā tērauda caurule 42.4x2.6</t>
  </si>
  <si>
    <t>Nerūsējošā tērauda caurule 26.9x2.3</t>
  </si>
  <si>
    <t>Cauruļvadu stiprinājumi</t>
  </si>
  <si>
    <t>Pretkorozijas pārklājums</t>
  </si>
  <si>
    <t>PVC pārklājums</t>
  </si>
  <si>
    <t>PVC veidgavali</t>
  </si>
  <si>
    <t>Izlaides ventiļi DN15 tērauda, iemetināmi, Pn16</t>
  </si>
  <si>
    <t>Izlaides ventiļi DN15</t>
  </si>
  <si>
    <t>Rokas pumpis glikola uzpildei</t>
  </si>
  <si>
    <t>Automātiskais atgaisotājs DN15, Pn16</t>
  </si>
  <si>
    <t>Manometrs ar manometra ventiļiem 0-10bar</t>
  </si>
  <si>
    <t>Manometrs ar manometra ventiļiem 0-16bar</t>
  </si>
  <si>
    <t>Glikols ventilācijas sistēmas uzpildei</t>
  </si>
  <si>
    <t>Siltumnesēja nolaišanas drenāžas bedres izbūve</t>
  </si>
  <si>
    <t>Ventilācijas reste 200x200mm un tās montāža</t>
  </si>
  <si>
    <t>Griestu gaismeklis 11 W, Intra lighting NITOR R HE 1090 lm 830 FO IP44 white</t>
  </si>
  <si>
    <t>Griestu gaismeklis 15 W, Intra lighting NITOR R HE 1780 lm 830 FO IP44 white</t>
  </si>
  <si>
    <t>Griestu gaismeklis 22 W, Intra lighting NITOR R HE 2200 lm 830 FO IP44 white</t>
  </si>
  <si>
    <t>Griestu gaismeklis 15 W, Intra lighting NITOR R HE 1900 lm 830 FO IP20 white</t>
  </si>
  <si>
    <t>Griestu gaismeklis 15 W, Intra lighting NITOR R HE 1900 lm 830 FO IP20 white, ar akumulatora baterijām</t>
  </si>
  <si>
    <t>Griestu gaismeklis 36 W, Intra lighting 106 OP 3260 lm 830 FO 597x597mm IP43 white</t>
  </si>
  <si>
    <t>Griestu gaismeklis 31 W, Intra lighting 106 PR 3260 lm 830 FO 597x597mm IP43 white</t>
  </si>
  <si>
    <t>Griestu gaismeklis 33 W, Intra lighting MINUS C 2720 lm 830 1135 mm FO white</t>
  </si>
  <si>
    <t>Griestu gaismeklis 27 W, Intra lighting 5700 3250 lm 830 FO 1277mm IP66</t>
  </si>
  <si>
    <t>Griestu gaismeklis 51 W, Intra lighting 5700 5860 lm 830 FO 1573mm IP66</t>
  </si>
  <si>
    <t>Evakuācijas modulis EXIT, OA-SALED1-08   Avārijas gaismeklis LED SA 1h IP44 GTV</t>
  </si>
  <si>
    <t>Teritorijas apgaisme</t>
  </si>
  <si>
    <t>LED gaismeklis 40W, Cree - XSPD02210E40K+24SVQ101</t>
  </si>
  <si>
    <t>Neattiecināmie būvdarbu apjomi</t>
  </si>
  <si>
    <t xml:space="preserve">Mūra starpsienu demontāža </t>
  </si>
  <si>
    <t>Esošās kāpņu telpu sienu apdares demontāža</t>
  </si>
  <si>
    <t>Esošās pagraba sienas apdares demontāža</t>
  </si>
  <si>
    <t>Durvis, logi</t>
  </si>
  <si>
    <t>Maināmo durvju bloku demontāža saskaņā ar ailu aizpildījuma specifikāciju</t>
  </si>
  <si>
    <t>Griesti</t>
  </si>
  <si>
    <t>Esošo griestu apdares caurumoto plākšņu demontāža</t>
  </si>
  <si>
    <t>Grīdas, segumi</t>
  </si>
  <si>
    <t>Esošā kāpņu telpas kāpņu krāsojuma noņemšana, pakāpienu un kāpņu laukumu tīrīšana, apstrāde ar remontsastāvu</t>
  </si>
  <si>
    <t>Esošo grīdu demontāža</t>
  </si>
  <si>
    <t>Teritorija</t>
  </si>
  <si>
    <t>Esošā teritorijas asfalta seguma demontāža</t>
  </si>
  <si>
    <t>Iekštelpu atbrīvošana no esošajām mēbelēm uz remonta laiku, sienas koka apdares demotāža</t>
  </si>
  <si>
    <t>Ūdens izvada nosedzošo elementu demontāža</t>
  </si>
  <si>
    <t>Silikātķieģeļu mūris; apmetums - špaktele un grunts</t>
  </si>
  <si>
    <t>Ugunsdrošs Fibo bloku mūris vai ekvivalents, Knauf Goldband ģipša apmetums vai ekvivalents</t>
  </si>
  <si>
    <t xml:space="preserve">4.1 </t>
  </si>
  <si>
    <t xml:space="preserve"> 1.1.</t>
  </si>
  <si>
    <t xml:space="preserve">Heterogēna Vinila Sporta grīdas seguma Tarkett Omnisport vai ekvivalents (tonis - Classic Oak)  ieklāšana pielīmējot uz izlīdzinātas virsmas </t>
  </si>
  <si>
    <t xml:space="preserve"> 1.2.</t>
  </si>
  <si>
    <t>OSB skaidu plātņu grīdas izveide uz koka brusēm. Hidroizolējošu starpliku pielīmēšana starp betonu un koka brusēm</t>
  </si>
  <si>
    <t xml:space="preserve"> 1.3.</t>
  </si>
  <si>
    <t>Pašizlīdzinošas betona kārtas vidēji b=20mm izbūve</t>
  </si>
  <si>
    <t>Linoleja  Tarkett METEOR 55-70 vai ekvivalenta (tonis - Light Grey) pielīmēšana uz izlīdzinātas virsmas</t>
  </si>
  <si>
    <t>3.1</t>
  </si>
  <si>
    <t>Flīžu - Rako Color Two vai ekvivalentas (matētas) (tonis - RAL 0709010) līmēšana, šuvošana uz hidroizolētas virsmas</t>
  </si>
  <si>
    <t>Virsmu slīpēšana, gruntēšana</t>
  </si>
  <si>
    <t>Pašizlīdzinošais epoksīdsveķu pārklājums lakots (tonis - 7023)</t>
  </si>
  <si>
    <t xml:space="preserve"> 5.1.</t>
  </si>
  <si>
    <t>Flīzes - Rako Object Rock vai ekvivalentas (matētas) līmēšana, šuvošana uz hidroizolētas virsmas (tonis - DAK++634) vai analogas</t>
  </si>
  <si>
    <t xml:space="preserve"> 5.2.</t>
  </si>
  <si>
    <t>GRĪDA GS-6</t>
  </si>
  <si>
    <t>GRĪDA GS-7</t>
  </si>
  <si>
    <t>Flīžu - Rako Object Taurus Granit vai ekvivalentas (matētas) (tonis - 65 S Antracit) līmēšana, šuvošana uz hidroizolētas virsmas</t>
  </si>
  <si>
    <t>Flīžu - Rako Object Taurus Granit vai ekvivalentas (matētas) (tonis - 76 S Nordic) līmēšana, šuvošana uz hidroizolētas virsmas</t>
  </si>
  <si>
    <t>Ugunsdrošas koka konstrukcijas iekšdurvju ar stikla paketi  D-2 izbūve,  (1000x2100(h)mm) (saskaņā ar specifikāciju, ieskaitot furnitūru, aplodas)</t>
  </si>
  <si>
    <t xml:space="preserve">Finiera iekšdurvju D-3 izbūve (1000x2100(h)mm) (saskaņā ar specifikāciju, ieskaitot furnitūru, aplodas) </t>
  </si>
  <si>
    <t>Finiera iekšdurvju ar stikla paketi D-4 izbūve (1000x2100(h)mm) (saskaņā ar specifikāciju, ieskaitot furnitūru, aplodas)</t>
  </si>
  <si>
    <t>Finiera iekšdurvju D-5 izbūve (700x2100(h)mm) (saskaņā ar specifikāciju, ieskaitot furnitūru, aplodas)</t>
  </si>
  <si>
    <t>Ugunsdrošas koka konstrukcijas iekšdurvis ar stikla paketi D-6 izbūve (1200x2100(h)mm) (saskaņā ar specifikāciju, ieskaitot furnitūru, aplodas)</t>
  </si>
  <si>
    <t>Ugunsdrošas koka konstrukcijas iekšdurvju D-7 izbūve (1200x2100(h)mm) (saskaņā ar specifikāciju, ieskaitot furnitūru, aplodas)</t>
  </si>
  <si>
    <t>Ugunsdrošas koka konstrukcijas iekšdurvju ar stikla paketi D-8 izbūve (1300x2100(h)mm) (saskaņā ar specifikāciju, ieskaitot furnitūru, aplodas)</t>
  </si>
  <si>
    <t>Ugunsdrošu metāla pagraba durvju D-9 izbūve (1000x1600(h)mm)  (saskaņā ar specifikāciju, ieskaitot furnitūru, aplodas)</t>
  </si>
  <si>
    <t>Ugunsdrošu metāla pagraba durvju D-10 izbūve (1200x1600(h)mm)  (saskaņā ar specifikāciju, ieskaitot furnitūru, aplodas)</t>
  </si>
  <si>
    <t>Liekās grunts izrakšana un utilizācija</t>
  </si>
  <si>
    <t>Cinkotas āra pandusa margas, h=0,9m, ar visu nepieciešamo furnitūru stiprināšanai</t>
  </si>
  <si>
    <t>Sienu apmetuma izveide ar kaļķa-cementa apmetumu pēc līmeņa nokalto flīžu laukumos un no jauna flīzējamos sienu laukumos</t>
  </si>
  <si>
    <t>Keramisko sienas flīžu, Rako Color one vai ekvivanenta pielīmēšana un izšuvošana (198x198x6,5mm), h=1,8m (RAL 0858070)</t>
  </si>
  <si>
    <t>Keramiskās sienas flīzes, Rako Color one vai ekvivanenta pielīmēšana un izšuvošana (198x198x6,5mm), h=1,8m (RAL 0508010)</t>
  </si>
  <si>
    <t>Keramiskās sienas flīzes, Rako Color one vai ekvivanenta pielīmēšana un izšuvošana (198x198x6,5mm), h=1,8m (RAL 1208050)</t>
  </si>
  <si>
    <t>Keramiskās sienas flīzes, Rako Color one vai ekvivanenta pielīmēšana un izšuvošana (198x198x6,5mm), h=1,8m (RAL 0709010)</t>
  </si>
  <si>
    <t>Mūra sienu apderes atjaunošana, notīrītas, sagatavotas, gruntētas, špaktelētas, durvju ailē izlīdzinātas pēc līmeņa, krāsotas baltas</t>
  </si>
  <si>
    <t>Iekārto griestu konstrukcija "Knauf AMF” Thermatex, Antaris C "New White" vai ekvivalents</t>
  </si>
  <si>
    <t>Griestu armēšana b-4mm, stiklašķiedras siets
160 g/m² ar līmjavu Caparol CT 190 vai ekvivalentu</t>
  </si>
  <si>
    <t>Dažādi darbi</t>
  </si>
  <si>
    <t>1.1.4.</t>
  </si>
  <si>
    <t>Zālāja atjaunošana pēc labiekārtošanas darbu pabeigšanas</t>
  </si>
  <si>
    <t>Melnzemes pievešana un izlīdzināšana</t>
  </si>
  <si>
    <t>Iekšpusē. Iebūvējamais gumijas kājslauķis 1200x800mm.</t>
  </si>
  <si>
    <t>Stacionārs rokturis, stiprināms sienā</t>
  </si>
  <si>
    <t>Ū1 ūdensapgādes tīkli</t>
  </si>
  <si>
    <t>Esošo ūdensvadu demontāža</t>
  </si>
  <si>
    <t>Būvgružu konteinera noma  V=7m3</t>
  </si>
  <si>
    <t>Izolācija AC polietilēna 22x9mm</t>
  </si>
  <si>
    <t>Izolācija AC polietilēna 28x9mm</t>
  </si>
  <si>
    <t>Izolācija AC polietilēna 35x9mm</t>
  </si>
  <si>
    <t>Izolācija AC polietilēna 42x9mm</t>
  </si>
  <si>
    <t>Izolācija AC polietilēna 65x9mm</t>
  </si>
  <si>
    <t>Aukstā ūdens skaitītājs dn15/Q=1,5m3/h komplektā ar saskrūvi</t>
  </si>
  <si>
    <t xml:space="preserve">Cauruļu stiprin. skava ar izolāc. 3/8'' 20-25mm Skrūve cauruļu stiprinājumam M8x80mm, dībelis </t>
  </si>
  <si>
    <t xml:space="preserve">Cauruļu stiprin. skava ar izolāc. 3/8'' 26-30mm Skrūve cauruļu stiprinājumam M8x80mm, dībelis </t>
  </si>
  <si>
    <t xml:space="preserve">Cauruļu stiprin. skava ar izolāc. 3/8'' 32-36mm Skrūve cauruļu stiprinājumam M8x80mm, dībelis </t>
  </si>
  <si>
    <t>Cauruļu stiprin. skava ar izolāc. 3/8'' 41-46mm Skrūve cauruļu stiprinājumam M8x180mm, dībelis betonam</t>
  </si>
  <si>
    <t>Cauruļu stiprin. skava ar izolāc. 3/8'' 64-66mm Skrūve cauruļu stiprinājumam M8x180mm, dībelis betonam</t>
  </si>
  <si>
    <t>Karstā ūdens ūdensvads, skatīt ŪK</t>
  </si>
  <si>
    <t>T3, T4 karstā ūdensvada tīkli</t>
  </si>
  <si>
    <t xml:space="preserve">Karstā ūdens skaitītājs dn15/Q=1,5m3/h komplektā ar saskrūvi. </t>
  </si>
  <si>
    <t>PPR kompensācijas cilpa dn40</t>
  </si>
  <si>
    <t>PPR kompensācijas cilpa dn32</t>
  </si>
  <si>
    <t>Mehāniskais filtrs dn20</t>
  </si>
  <si>
    <t>Sadzīves notekūdeņu kanalizācija, skatīt ŪK</t>
  </si>
  <si>
    <t>Esošo kanalizācijas cauruļvadu demontāža</t>
  </si>
  <si>
    <t>Revīzijas lūka dn110</t>
  </si>
  <si>
    <t>Revīzijas lūka dn50</t>
  </si>
  <si>
    <t>Ventilācijas jumtiņš DN110</t>
  </si>
  <si>
    <t>Aizsargčaula  izvadam dn160</t>
  </si>
  <si>
    <t>WC manžete sēdpoda pieslēgumam</t>
  </si>
  <si>
    <t>Cauruļu stiprin. skava bez izolāc.4" 112-118mm. Skrūve cauruļu stiprinājumam M8x80mm, dībelis betonam</t>
  </si>
  <si>
    <t>Cauruļu stiprin. skava bez izolāc.4" 54-79mm. Skrūve cauruļu stiprinājumam M8x80mm, dībelis betonam</t>
  </si>
  <si>
    <t>Santehniskās iekārtas</t>
  </si>
  <si>
    <t>Sadalne GS, individuāli komplektējama (skat. EL-15)</t>
  </si>
  <si>
    <t>Sadalne SS1, individuāli komplektējama (skat. EL-8)</t>
  </si>
  <si>
    <t>Sadalne SS2, individuāli komplektējama (skat. EL-9)</t>
  </si>
  <si>
    <t>Sadalne SS3, individuāli komplektējama (skat. EL-10)</t>
  </si>
  <si>
    <t>Sadalne SS4, individuāli komplektējama (skat. EL-11)</t>
  </si>
  <si>
    <t>Sadalne SS5, individuāli komplektējama (skat. EL-12)</t>
  </si>
  <si>
    <t>Sadalne SS6, individuāli komplektējama (skat. EL-13)</t>
  </si>
  <si>
    <t>Sadalne SS7, individuāli komplektējama (skat. EL-14)</t>
  </si>
  <si>
    <t>Cu 5x95, marka NYM-J vai ekvivalents</t>
  </si>
  <si>
    <t>Cu 5x25, marka PPJ vai ekvivalents</t>
  </si>
  <si>
    <t>Cu 5x10, marka PPJ vai ekvivalents</t>
  </si>
  <si>
    <t>Cu 5x6, marka PPJ vai ekvivalents</t>
  </si>
  <si>
    <t>Cu 5x2,5, marka PPJ vai ekvivalents</t>
  </si>
  <si>
    <t>Cu 3x2,5, marka PPJ vai ekvivalents</t>
  </si>
  <si>
    <t>Cu 3x1,5, marka PPJ vai ekvivalents</t>
  </si>
  <si>
    <t>Cu E90/FE180 - 3x1,5, (N)HXH-FE 3x1.5 kabelis 180/E90</t>
  </si>
  <si>
    <t>Slēdži/rozetes/rāmīši</t>
  </si>
  <si>
    <t>z/a 1p. IP20 slēdzis, 10A, Legrand. Cariva 7736 01 vai ekvivalents</t>
  </si>
  <si>
    <t>z/a 2p. IP20 slēdzis, 10A, Legrand. Cariva 7736 02 vai ekvivalents</t>
  </si>
  <si>
    <t>z/a 1p. IP20 pārslēdzis, 10A, Legrand. Cariva 7736 06 vai ekvivalents</t>
  </si>
  <si>
    <t>z/a 2p. IP20 pārslēdzis, 10A, Legrand. Cariva vai ekvivalents</t>
  </si>
  <si>
    <t>v/a 1p. IP44 slēdzis, 10A, Legrand. Cariva 773609+v/a kārba vai ekvivalents</t>
  </si>
  <si>
    <t>z/a 1F rozete IP20, 16A, Legrand. Cariva 7736 20 vai ekvivalents</t>
  </si>
  <si>
    <t>z/a 1F rozete, IP44 16A, Legrand. Cariva 7736 22 vai ekvivalents</t>
  </si>
  <si>
    <t>v/a 1F rozete, IP44 16A, Legrand. Cariva 773620+v/a kārba vai ekvivalents</t>
  </si>
  <si>
    <t>v/a 3F rozete, IP44 16A vai ekvivalents</t>
  </si>
  <si>
    <t>v/a 3F rozete, IP44 63A vai ekvivalents</t>
  </si>
  <si>
    <t>z/a kārba ģipškartonā/mūrī, Legrand 80051 (reģipsim), Legrand 80051 (reģipsim) vai ekvivalents</t>
  </si>
  <si>
    <t>1 v. Rāmis, Legrand. Cariva 7736 51, Legrand. Cariva 7736 51</t>
  </si>
  <si>
    <t>2 v. Rāmis, Legrand. Cariva 7736 52, Legrand. Cariva 7736 52</t>
  </si>
  <si>
    <t>3 v. Rāmis, Legrand. Cariva 7736 53, Legrand. Cariva 7736 53</t>
  </si>
  <si>
    <t>4 v. Rāmis, Legrand. Cariva 7736 54, Legrand. Cariva 7736 54</t>
  </si>
  <si>
    <t>Izsaukuma sistēma invalīdu tualetei</t>
  </si>
  <si>
    <t>Cu 3x1,5, marka NYM-J</t>
  </si>
  <si>
    <t>Cu 4x1,5 mm2, marka NYM-J</t>
  </si>
  <si>
    <t>Cu 2x1,5mm2, marka NYM-J</t>
  </si>
  <si>
    <t xml:space="preserve">Izsaukumu sistēmas komplekts invalīdu WC, paredzēt komplektā z/a montāžas kārbas, ABB, 1510 UC-84-500 </t>
  </si>
  <si>
    <t>Kabeļu trepe 200 mm. Komplektā ar kabeļu plauktu stiprinājumiem pie sienām un griestiem, BAKS vai ekvivalents</t>
  </si>
  <si>
    <t>PVC caurules D16-D40 (dažādi izmēri, precizēt montāžas gaitā), komplektā ar stiprinājumiem, pagriezieniem, savienojumiem - PIPELIFE vai ekvivalents</t>
  </si>
  <si>
    <t>Demontāžas darbi</t>
  </si>
  <si>
    <t>Esošās EL tīklu demontāža. Ēkā ir izbūvēta elektroinstalācija. Sagatvojot cenu piedāvājumu, apsekot obejktu un izvērtēt demontējamos apjomus.</t>
  </si>
  <si>
    <t>Ugunsdrošais blīvējums, Termoizplešanās ugunsdrošības putas CFS-F FX vai ekvivalents</t>
  </si>
  <si>
    <t>Dažādu izmēru caurumu urbšana, cauri stāvu pārsegumiem, sienās u.c.</t>
  </si>
  <si>
    <t>Kontaktu un slēdžu marķēšana, sadalne-grupa ar noturīgu PVC līmlentu, Brothet vai ekvivalents</t>
  </si>
  <si>
    <t>UAS sistēma</t>
  </si>
  <si>
    <t>Dūmu detektors, Intellia EDI-20 vai ekvivalents</t>
  </si>
  <si>
    <t>Siltuma detektors, Intellia EDI-50 vai ekvivalents</t>
  </si>
  <si>
    <t>Iznesamie indikatori, Intellia ERI-10 vai ekvivalents</t>
  </si>
  <si>
    <t>Detektora bāze, Intellia EBI-10 vai ekvivalents</t>
  </si>
  <si>
    <t>Detektora bāze ar sirēnu, Intellia ESI-30 vai ekvivalents</t>
  </si>
  <si>
    <t>Āra sirēna / strobs, AH-03127BS vai ekvivalents</t>
  </si>
  <si>
    <t>Trauksmes poga, Intellia EPP-21 vai ekvivalents</t>
  </si>
  <si>
    <t>Kontroles panelis, ESMI-FX 3NET vai ekvivalents</t>
  </si>
  <si>
    <t>16 izeju plate, FX-OCA vai ekvivalents</t>
  </si>
  <si>
    <t>Ieeju/izeju plate, FX-IOC vai ekvivalents</t>
  </si>
  <si>
    <t>Detektoru plate 2 cilpas, FX-ALCB vai ekvivalents</t>
  </si>
  <si>
    <t>Komunikāciju plate, FX-SAB vai ekvivalents</t>
  </si>
  <si>
    <t>Sistēmas modulis un konf. Programma, FX MCOX+Software vai ekvivalents</t>
  </si>
  <si>
    <t>Akumulatoru skapis FX-BAT 3x17Ah komplektā ar akumulatoriem, ESMI vai ekvivalents</t>
  </si>
  <si>
    <t>Releju modulis, EMI-311/240 vai ekvivalents vai ekvivalents</t>
  </si>
  <si>
    <t>UAS izejas modulis, 1 izeja, ar izolatoru, EMI-401 vai ekvivalents</t>
  </si>
  <si>
    <t>Kabelis, JE-H(St)-FE 180/E30 2x0.8+0.8  vai ekvivalents</t>
  </si>
  <si>
    <t>Kabelis , JE-H(St)-FE 180/E30 1x2x1.0+1.0 vai ekvivalents</t>
  </si>
  <si>
    <t>PVC caurule D=20, PIPELIFE vai ekvivalents</t>
  </si>
  <si>
    <t>PVC caurule D=40, PIPELIFE vai ekvivalents</t>
  </si>
  <si>
    <t>Ugunsdrošs blīvējums, Termoizplešanās ugunsdrošības putas CFS-F FX vai ekvivalents</t>
  </si>
  <si>
    <t>Ugunsizturīgas metāla skavas kabeļu stiprināšanai BAKS UDFE (iepakojumā 100gb.) vai ekvivalents</t>
  </si>
  <si>
    <t>UAS elementu marķēšana ar noturīgu PVC līmlentu(detektori, pogas, sirēnas, moduļi) Brothet vai ekvivalents</t>
  </si>
  <si>
    <t>19'' skapis, 12U</t>
  </si>
  <si>
    <t>SIENAS SKAPIS 665 AR STIKLA DURVĪM H600XW600XD500 12U vai ekvivalents</t>
  </si>
  <si>
    <t>19" ventilators un termostats 1U, K-Sērijas ventilatoru panelis, 4 ventilatori, melns - SA.2704.0301 vai ekvivalents</t>
  </si>
  <si>
    <t>19" elektroapgādes panelis horizontāls 16A, vismaz 5 pieslēguma vietas, Barošanas rozešu bloks 19" 9 vietas/SCHUKO, ar indikātoru, 16A vai ekvivalents</t>
  </si>
  <si>
    <t>19” Kabeļu organizators, 1U, horizontāls. TOTEN - SA.2001.0001, TOTEN kabeļu organizātors 19", plastmasa gredzeni, melns - SA.2001.0001 vai ekvivalents</t>
  </si>
  <si>
    <t>48 portu komutators, Catalys WS-C2960X-48TS-L ar ražotāja atbalstu SNT 8x5xNBD 3 gadiem vai ekvivalents</t>
  </si>
  <si>
    <t>19" skapja komutācijas panelis 48portu CAT5 FTP, 2u vai ekvivalents</t>
  </si>
  <si>
    <t>RJ45-RJ45 Cat5 patchkabelis. EFB - K5510.2, Datu savienojošais kabelis FTP Cat5 2m, pelēks vai ekvivalents</t>
  </si>
  <si>
    <t>APC Temperature &amp; Humidity Sensor komplektā ar NetBotz 200 monitoringa iekārtu un barosanas bloku</t>
  </si>
  <si>
    <t>Rozetes</t>
  </si>
  <si>
    <t>Vienvietīga DAT rozete CAT5 1xRJ45 zemapmetuma, LEGRAND 7738 41, montēt vienā rāmī ar EL kontaktiem, rāmis paredzēts EL daļā (saskaņot ar EL daļu) vai ekvivalents</t>
  </si>
  <si>
    <t>Kabelis FTP 4x2x0.5 CAT5 vai ekvivalents</t>
  </si>
  <si>
    <t xml:space="preserve">Cu 1x6mm2 </t>
  </si>
  <si>
    <t>Kabeļu trepe 200 mm. Komplektā ar kabeļu plauktu stiprinājumiem pie sienām un griestiem, BAKS vai anaolga</t>
  </si>
  <si>
    <t>Poliplasta caurule d20-d40, Komplektā ar stiprinājumiem</t>
  </si>
  <si>
    <t xml:space="preserve">Esošās EL tīklu demontāža. </t>
  </si>
  <si>
    <t>Urbumi cauri mūra/dzelzbetona sienām grīdām, urbumu D25mm. Sienu biezums vidēji 400mm</t>
  </si>
  <si>
    <t>Rozešu un citu elementu marķēšana ar noturīgu PVC līmlentu Brothet vai ekvivalents</t>
  </si>
  <si>
    <t>Trauksmes poga, MPB-68 vai ekvivalents</t>
  </si>
  <si>
    <t>Kabelis J-Y (St) Y 4x0,22 vai ekvivalents</t>
  </si>
  <si>
    <t>Montāžas palīgmateriāli</t>
  </si>
  <si>
    <t>Uzstādišana un konfigurācija, regulēšana, mērījumi, izpildokumentācija</t>
  </si>
  <si>
    <t>K1 posmi no ēkas līdz skatakai</t>
  </si>
  <si>
    <t>Plastmasas kanalizācijas skataka dn400 ar ķeta lūku, H=0.9m</t>
  </si>
  <si>
    <t>PVC kanalizācijas caurule dn110 , T8 klase</t>
  </si>
  <si>
    <t>Tauku atdalītājs Q=3.0l/s, d1400, H=2.20m, ar tauku līmeņa sensoru</t>
  </si>
  <si>
    <t xml:space="preserve">PVC kanalizācijas līkums 45°/dn110 </t>
  </si>
  <si>
    <t>Pievienojums pie esošas kanalizācijas skatakas</t>
  </si>
  <si>
    <t>Aizsargčaula dn110 šķērsojumā ar dz/b grodu aku</t>
  </si>
  <si>
    <t>Esošo kanalizācijas d200 tīklu skalošana</t>
  </si>
  <si>
    <t>K2 lietus kanalizācija</t>
  </si>
  <si>
    <t xml:space="preserve">Betonēta lietus ūdeņu tekne  (Lugaži UT-12 vai ekvivalents) </t>
  </si>
  <si>
    <t>HDPE  kanalizācijas  caurule dn110 (Geberit vai ekvivalents)</t>
  </si>
  <si>
    <t>Pretkondensāta izolācija biezumā 20mm/ dn110 caurulei, ar PVC pārklājumu</t>
  </si>
  <si>
    <t>Lietus ūdeņu uztveršanas piltuve dn110 ar pretgružu sietu  lēzenajam jumtam</t>
  </si>
  <si>
    <t>Kompensācijas uzmava dn110</t>
  </si>
  <si>
    <t>Plaukts sēdpodu novietošanai (paredzēts 18 personu vajadzībām)</t>
  </si>
  <si>
    <t>Plaukts glāzēm un dvieļiem (paredzēts 22 personu vajadzībām)</t>
  </si>
  <si>
    <t>Slēdzami inventāra skapji</t>
  </si>
  <si>
    <t>Skapi drēbju glabāšanai veļas gludinātavā (500x1500x1800mm)</t>
  </si>
  <si>
    <t>Gludināmais dēlis</t>
  </si>
  <si>
    <t>Šķidro ziepju dozators</t>
  </si>
  <si>
    <t>Tualetes papīra turētājs</t>
  </si>
  <si>
    <t>Salvešu turētājs</t>
  </si>
  <si>
    <t>Veļas mašīna (600x420x850mm)</t>
  </si>
  <si>
    <t>Gaisa vadu veidgb.ali, stiprinājumi un tīrīšanas lūkas</t>
  </si>
  <si>
    <t>Cauruļvadu veidgb.ali, aizsargčaulas, balsti un stiprinājumi un kompensatori</t>
  </si>
  <si>
    <t>Iekšsienu apdare</t>
  </si>
  <si>
    <t>ŪK IEKŠĒJIE TĪKLI</t>
  </si>
  <si>
    <t xml:space="preserve"> ŪKT ĀRĒJIE TĪKLI</t>
  </si>
  <si>
    <t>Mērv.</t>
  </si>
  <si>
    <t>Daudz.</t>
  </si>
  <si>
    <t>30.1. Gaļas-zivs pirmapstrādes zona</t>
  </si>
  <si>
    <t>Galds no nerūsējošā tērauda ar izlietni labajā pusē, bortu aizmugurē un plauktu apakšā (sif., mais.), GPI-14/7B, 1400x700x850 vai ekvivalents</t>
  </si>
  <si>
    <t>Dubultais plaukts no nerūsējošā tērauda, regulējams plauktu augstums, SPL-13/3, 1300x300x600 vai ekvivalents</t>
  </si>
  <si>
    <t>Nerūsējošā tērauda paliknis/galds, gaļas maļamās mašīnas novietošanai, G-06/7, 600x700x600 vai ekvivalents</t>
  </si>
  <si>
    <t>30.2. Dāzrzeņu/auksto ēdienu pagatavošanas zona</t>
  </si>
  <si>
    <t>Ledusskapis no nerūsējošā tērauda ar ārējo un iekšējo apdari - 700 L, -2 /+8C ar elektronisku temperatūras displeju un ventilātoru, 3 plastificētiem plauktiem, maksimālā temperatūra telpā +43. Ledusskapis slēdzams. Ledusskapja izolācijas biezums 75 mm, A70/1ME, 740x815x2085 vai ekvivalents</t>
  </si>
  <si>
    <t>Galds no nerūsējošā tērauda ar izlietni pa vidu, bortu aizmugurē un plauktu apakšā. Galda kājas atbīdītas no aizmuguri 10cm (sif., mais.), GPI-07/7B, 700x700x850 vai ekvivalents</t>
  </si>
  <si>
    <t>Galds no nerūsējošā tērauda ar 2 atvilknēm pa vidu, plauktu apakš un bortu aizmugurē. Galda kājas atbīdītas no aizmuguri 10cm, GPA-14/7B, 1400x700x850 vai ekvivalents</t>
  </si>
  <si>
    <t>30.3. Karsto ēdienu pagatavošanas zona</t>
  </si>
  <si>
    <t>Tvaika nosūcējs no nerūsējošā tērauda  ar grieztu stiprinājumu ar labirinta tipa tauku filtriem un apgaismojumu. Gisa plūsma 1000m3/izvada diametrs 200mm, GNPA-130/120/45, 1300x1200x450 vai ekvivalents</t>
  </si>
  <si>
    <t>Galds no nerūsējošā tērauda ar plauktu apakšā, GP-05/7, 500x700x900 vai ekvivalents</t>
  </si>
  <si>
    <t>Galds no nerūsējošā tērauda ar plauktu apakšā un bortu aizmugurē, GP-09/5B, 900x500x900 vai ekvivalents</t>
  </si>
  <si>
    <t>Dubultais plaukts no nerūsējošā tērauda, regulējams plauktu augstums, SPL-09/3, 900x300x600 vai ekvivalents</t>
  </si>
  <si>
    <t>30.4. Ēdiena izsdales/maizes uzglabāšanas zona</t>
  </si>
  <si>
    <t>Galds no nerūsējošā tērauda ar bīdāmām durvīm, plauktu pa vidu (maizes uzglabāšanai), BD-13/7, 1300x700x850 vai ekvivalents</t>
  </si>
  <si>
    <t>Galds no nerūsējošā tērauda ar 2 plauktiem apakšā, GP-16/5, 1600x500x750 vai ekvivalents</t>
  </si>
  <si>
    <t>36.1. Apkopējas inventāra zona</t>
  </si>
  <si>
    <t>Skapis apkopējas inventāram, izgatavots no 1 mm bieza tērauda no abām pusēm pārklāts ar pūlverkrāsu ar strapsienu un aķīšiem vienā pusē un plauktiem otrā pusē, slēdams, regulējamām kājām, ventilācijas atverēm, GSS-2 apk., 800x490x1800 vai ekvivalents</t>
  </si>
  <si>
    <t>36.2. Personāla atpūtas zona/dienas produktu novietne</t>
  </si>
  <si>
    <t>Ledusskapis no nerūsējošā terauda  ārējo un iekšējo apdari  -  544 L (Neto), +2/+8C ar elektronisku temperatūras displeju un ventilātoru, 3 plastificētiem plauktiem GN 2/1, regulējams plauktu augstums, maksimālā temperatūra telpā +43. Ledusskapis slēdzama, 4 riteņi, 2 uz bremzēm, GUC65 "Tefcold", 680x845x2000 vai ekvivalents</t>
  </si>
  <si>
    <t>Rati  metinātas konstrukcijas no nerūsējošā tērauda ar 2 plauktiem, ritenīšiem, 2 no tiem ar bloķēšanas sistēmu, CAIMO802R, 800x400x935 vai ekvivalents</t>
  </si>
  <si>
    <t>Galda virsma no LKSP ar ABS maliņi un galda kāju. Tonis jāsaskaņo ar pasūtītāju, KSP+galda kāj, 1100x600x750 vai ekvivalents</t>
  </si>
  <si>
    <t>Krēsls ar atzveltni hromētām kājām, Vega wood chrome, 370x430x860 vai ekvivalents</t>
  </si>
  <si>
    <t>35. Darbinieku ģērbtuve</t>
  </si>
  <si>
    <t>Garderobes skapītis ar 2 sekcijām, izgatavotsno 1 mm bieza tērauda no abām pusēm pārklāts ar pūlverkrāsu. Skapim ir - plaukti un āķi apģērbiem, atsevišķi slēdzama atslēga, regulējamām kājām, ventilācijas atverēm, GSS-2 , 800x490x1800 vai ekvivalents</t>
  </si>
  <si>
    <t>Garderobes skapītis ar 1 sekcju,   izgatavotsno 1 mm  bieza tērauda no abām pusēm pārklāts ar pūlverkrāsu. Skapim ir - plaukti un āķi apģērbiem, atsevišķi slēdzama atslēga, regulējamām kājām, ventilācijas atverēm, GSS-1, 410x490x1800 vai ekvivalents</t>
  </si>
  <si>
    <t>38.1. Dārzeņu pirmapstrādes zona</t>
  </si>
  <si>
    <t>Galds no nerūsējošo tēraudu, izlietni pa vidu, labajā tālākajā stūrī caurums maisītājam, plaukts apakšā, bortu aizmugurē (sif.), GPI-08/75B, 800x750x850 vai ekvivalents</t>
  </si>
  <si>
    <t>Dubultais plaukts no nerūsējošā tērauda, regulējams plauktu augstums, SPL-06/3, 600x300x600 vai ekvivalents</t>
  </si>
  <si>
    <t>Trauku skalošanas duša ar krānu un maisītāju, R0201020208, H=1200 vai ekvivalents</t>
  </si>
  <si>
    <t>Rati no nerūsējošā tērauda  ar rokturi uz četriem riteņiem - divi no kuriem fiksējas, GPR-45/45, 450x450x450/900 vai ekvivalents</t>
  </si>
  <si>
    <t>38.2. Virtuves trauku mazgāšanas zona</t>
  </si>
  <si>
    <t>Galds ar izlietni 800x500x400 kreisajā pusē, plaukts apakšā, bortu aizmugurē (sifons), GPI-12/7B, 1200x700x850 vai ekvivalents</t>
  </si>
  <si>
    <t xml:space="preserve">Plaukts no nerūsējošā tērauda, LV-400x200, 400x200 </t>
  </si>
  <si>
    <t>Sastatne no nerūsējošā tērauda ar 4 perforētiem plauktiem un vanniņu apakšā, ST-perf- 10/7, 1000x700x1800 vai ekvivalents</t>
  </si>
  <si>
    <t>Metāla žāvētājs vākiem/GN traukiem, 2289 000 WAS, 375x240x265 vai ekvivalents</t>
  </si>
  <si>
    <t>37. Produktu noliktava</t>
  </si>
  <si>
    <t>Svari elektroniskie ar celtspēju līdz 150 kg. Taras noņemšanas funkcija, CAS DB-1H, 420x635x765 vai ekvivalents</t>
  </si>
  <si>
    <t>Izturīga plastmasas palete, svara izturība 1000 kg, produktu novietošanai, saliekamas viena virs otras, 26671, 800x600x143 vai ekvivalents</t>
  </si>
  <si>
    <t>Noliktavas sastatne ar 4 krāsotiem metala plaukties, regulējamu augstumu, kravnesība 125kg ar plastmasas pamatnēm, 3079; U25000023; 1079; 2192, 1170x500x2000 vai ekvivalents</t>
  </si>
  <si>
    <t>Ledusskapis / saldētava no nerūsējošā tērauda  ārējo un iekšējo apdari  -  350 L, -2 /+8C  un  -  350 L, -18 /-22C ar elektronisku temperatūras displeju un ventilātoru, 4 plastificētiem plauktiem, maksimālā temperatūra telpā +43.  Leduskapis ir slēdzasms uz atslēgu. Leduskapja izolācijas biezums 75 mm, A70/2MB, 740x815x2085 vai ekvivalents</t>
  </si>
  <si>
    <t xml:space="preserve"> NOLIKTAVAS (pagrabs)</t>
  </si>
  <si>
    <t>1. Dārzeņu noliktava</t>
  </si>
  <si>
    <t>Sastatne no nerūsējošā tērauda ar 4 plauktiem, metināta konstrukcija</t>
  </si>
  <si>
    <t>Izturīga plastmasas palete, svara izturība 1000 kg, produktu novietošanai, saliekamas viena virs otras</t>
  </si>
  <si>
    <t>4. Saimniecības preču noliktava</t>
  </si>
  <si>
    <t>Noliktavas sastatne ar 4 krāsotiem metala plaukties, regulējamu augstumu, kravnesība 142kg ar plastmasas pamatnēm, 3049; U25000023; 1080; 2192, 970x600x2000 vai ekvivalents</t>
  </si>
  <si>
    <t>Noliktavas sastatne ar 4 krāsotiem metala plaukties, regulējamu augstumu, kravnesība 145kg ar plastmasas pamatnēm, 3070; U25000023; 1080; 2192, 1070x600x2000 vai ekvivalents</t>
  </si>
  <si>
    <t>Transporta, materiālu un montāžas darbu izdevumi</t>
  </si>
  <si>
    <t>1.16.</t>
  </si>
  <si>
    <t>Kondensāta plēves un garenlatojuma montāža</t>
  </si>
  <si>
    <t>1.17.</t>
  </si>
  <si>
    <t>Šķērslatojuma izbūve</t>
  </si>
  <si>
    <t>1.18.</t>
  </si>
  <si>
    <t>Jumta seguma izbūve no skārda valcprofila RR22</t>
  </si>
  <si>
    <t>Būvatkritumu konteineru noma</t>
  </si>
  <si>
    <t>obj.</t>
  </si>
  <si>
    <t>Maksa par resursu izmantošanu</t>
  </si>
  <si>
    <t>Ventagregāta pieplūdes sekcijas paneļu filtrs F7 (iekļauts p.1)</t>
  </si>
  <si>
    <t>Ventagregāta nosūces sekcijas paneļu filtrs G4 (iekļauts p.1)</t>
  </si>
  <si>
    <t>Gaisa vadu veidgabali, stiprinājumi un tīrīšanas lūkas</t>
  </si>
  <si>
    <t>Ventagregāta montāžas rāmis (iekļauts p.56)</t>
  </si>
  <si>
    <t>Ventagregāta pieplūdes sekcijas paneļu filtrs F7 (iekļauts p.56)</t>
  </si>
  <si>
    <t>Ventagregāta nosūces sekcijas paneļu filtrs G4 (iekļauts p.56)</t>
  </si>
  <si>
    <t>Gaisa vadā uzstādāms temperatūras devējs pieplūdes gaisa temperatūras kontolei (iekļauts p.56)</t>
  </si>
  <si>
    <t>Cauruļvadu veidgabali, aizsargčaulas, balsti un stiprinājumi un kompensatori</t>
  </si>
  <si>
    <t>35% etilēnglikola maisījums</t>
  </si>
  <si>
    <t>l</t>
  </si>
  <si>
    <t>Cauruļvadu veidgabali</t>
  </si>
  <si>
    <t>PVC tipa konstrukcijas starpsienas demontāža</t>
  </si>
  <si>
    <t>Knauf vai ekvivalents EI30 sienas apšuvums - 75mm profili, dubults ģipškartona apšuvums no vienas puses.</t>
  </si>
  <si>
    <t>GRĪDA GS-1</t>
  </si>
  <si>
    <t>GRĪDA GS-2</t>
  </si>
  <si>
    <t>GRĪDA GS-3</t>
  </si>
  <si>
    <t>GRĪDA GS-4</t>
  </si>
  <si>
    <t>GRĪDA GS-5</t>
  </si>
  <si>
    <t>LOGI</t>
  </si>
  <si>
    <t>2.9.</t>
  </si>
  <si>
    <t>Grunts atrakšana pandusa betona apmaļu pabēruma izveidošanai</t>
  </si>
  <si>
    <t>Blietēta šķembu slāņa b=200, frakcija 20*40mm izveide zem pandusa betona apmalēm</t>
  </si>
  <si>
    <t>Pandusa betona apmaļu izbūve</t>
  </si>
  <si>
    <t>Blietētas šķembas b=150 zem bruģa, frakcija 20*40mm ar blietētas smilts virskārtu</t>
  </si>
  <si>
    <t>Ietves apmales uzstādīšana uz šķembu pamatnes, nostiprinot stiegrota betona kārtā</t>
  </si>
  <si>
    <t>Jaunprojektējamais panduss</t>
  </si>
  <si>
    <t>PANDUSA IZBŪVE</t>
  </si>
  <si>
    <t>Izgatavoto montāžas atveru aizdare</t>
  </si>
  <si>
    <t>Trīsgaitas vārsts ar piedziņu DN15; kvs=0,63 ’ (DN15)</t>
  </si>
  <si>
    <t>Balansējošais vārsts q=0,25m3/h  (DN15)</t>
  </si>
  <si>
    <t>Balansējošais vārsts q=0,09m3/h  (DN15)</t>
  </si>
  <si>
    <t>Vienvirziena vārsts  (DN15)</t>
  </si>
  <si>
    <t>Mehāniskais filtrs  (DN20)</t>
  </si>
  <si>
    <t>Lodveida krāns  (DN20)</t>
  </si>
  <si>
    <t>Atgaisošanas ventilis  (DN15)</t>
  </si>
  <si>
    <t>Izlaides ventilis  (DN15)</t>
  </si>
  <si>
    <t>Balansējošais vārsts q=0,2m3/h  (DN15)</t>
  </si>
  <si>
    <t>Balansējošais vārsts q=0,07m3/h  (DN15)</t>
  </si>
  <si>
    <t>Balansēšanas vārsts STAD ar noslēgšanas funkciju  (DN15)</t>
  </si>
  <si>
    <t>Balansēšanas vārsts STAD ar noslēgšanas funkciju  (DN20)</t>
  </si>
  <si>
    <t>Lodveida noslēgventilis  (DN20)</t>
  </si>
  <si>
    <t>Lodveida noslēgventilis  (DN25)</t>
  </si>
  <si>
    <t>Automātiskais atgaisotājs komplektā ar lodveida krānu  (DN15)</t>
  </si>
  <si>
    <t>Drenāžas ventilis  (DN15)</t>
  </si>
  <si>
    <t>Cietās vara caurules (22x1,0)</t>
  </si>
  <si>
    <t>Cietās vara caurules (28x1,2)</t>
  </si>
  <si>
    <t>Balansēšanas vārsts STAD ar noslēgšanas funkciju  (DN25)</t>
  </si>
  <si>
    <t>Lodveida noslēgventilis  (DN32)</t>
  </si>
  <si>
    <t>Cietās vara caurules (15x1,0)</t>
  </si>
  <si>
    <t>Cietās vara caurules (18x1,0)</t>
  </si>
  <si>
    <t>Cietās vara caurules (35x1,5)</t>
  </si>
  <si>
    <t>Lodveida noslēgventilis  (DN15)</t>
  </si>
  <si>
    <t>Balansēšanas vārsts IRIS-125  (d125)</t>
  </si>
  <si>
    <t>Balansēšanas vārsts IRIS-160  (d160)</t>
  </si>
  <si>
    <t>Balansēšanas vārsts IRIS-200  (d200)</t>
  </si>
  <si>
    <t>Pretvārsts  (d125)</t>
  </si>
  <si>
    <t>Pretvārsts  (d200)</t>
  </si>
  <si>
    <t>Akmensvates siltumizolācija ar folija pārklājumu  (b=30mm)</t>
  </si>
  <si>
    <t>Gaisa vads, apaļš  (d125)</t>
  </si>
  <si>
    <t>Gaisa vads, apaļš  (d160)</t>
  </si>
  <si>
    <t>Gaisa vads, apaļš  (d200)</t>
  </si>
  <si>
    <t>Balansēšanas vārsts IRIS-250  (d250)</t>
  </si>
  <si>
    <t>Balansēšanas vārsts IRIS-315  (d315)</t>
  </si>
  <si>
    <t xml:space="preserve">Balansēšanas vārsts 400x200  </t>
  </si>
  <si>
    <t>Ugunsdrošibas vārsts  (100)</t>
  </si>
  <si>
    <t>Ugunsdrošibas vārsts  (200)</t>
  </si>
  <si>
    <t>Ugunsdrošibas vārsts  (250)</t>
  </si>
  <si>
    <t>Ugunsdrošibas vārsts  (315)</t>
  </si>
  <si>
    <t>Pretvārsts  (d160)</t>
  </si>
  <si>
    <t>Akmensvates siltumizolācija ar folija pārklājumu  (b=100mm)</t>
  </si>
  <si>
    <t>Trokšņu slāpētājs d160 L=1,0m  (d160)</t>
  </si>
  <si>
    <t>Trokšņu slāpētājs d200 L=1,0m  (d200)</t>
  </si>
  <si>
    <t>Trokšņu slāpētājs d200 L=1,2m  (d200)</t>
  </si>
  <si>
    <t>Trokšņu slāpētājs d250 L=1,0m  (d250)</t>
  </si>
  <si>
    <t>Trokšņu slāpētājs d250 L=1,2m  (d250)</t>
  </si>
  <si>
    <t>Trokšņu slāpētājs d315 L=1,2m  (d315)</t>
  </si>
  <si>
    <t>Gaisa vads, apaļš  (d100)</t>
  </si>
  <si>
    <t>Gaisa vads, apaļš  (d250)</t>
  </si>
  <si>
    <t>Gaisa vads, apaļš  (d315)</t>
  </si>
  <si>
    <t>Gaisa vads, apaļš  (d500)</t>
  </si>
  <si>
    <t>Taisnsstūra kantainais gaisa vads  (400x200)</t>
  </si>
  <si>
    <t>Taisnsstūra kantainais gaisa vads  (400x250)</t>
  </si>
  <si>
    <t>Taisnsstūra kantainais gaisa vads  (400x300)</t>
  </si>
  <si>
    <t>Taisnsstūra kantainais gaisa vads  (600x350)</t>
  </si>
  <si>
    <t>Taisnsstūra kantainais gaisa vads  (800x500)</t>
  </si>
  <si>
    <t>Balansēšanas vārsts IRIS-100  (d100)</t>
  </si>
  <si>
    <t>Taisnsstūra kantainais gaisa vads  (600x500)</t>
  </si>
  <si>
    <t>Viduārs ar lokano šļuteni</t>
  </si>
  <si>
    <t>L-6 Divu veramu ailu montāža esošajā kāpņu telpas logā, lai izveidotu dūmu izvades ailu</t>
  </si>
  <si>
    <t>L-7 Divu veramu ailu montāža esošajā kāpņu telpas logā, lai izveidotu dūmu izvades ailu</t>
  </si>
  <si>
    <t>5.8.</t>
  </si>
  <si>
    <t>Esošā kāpņu telpas logu apakšējo stiklojumu demontāža</t>
  </si>
  <si>
    <t>Plastmasas kanalizācijas PP caurule dn400; H=0.5m</t>
  </si>
  <si>
    <t>Oļi</t>
  </si>
  <si>
    <t>m3</t>
  </si>
  <si>
    <t>Nerūsējoša tērauda izlietne (dubultā) ar sifonu, noslēgventīļi, 1120mmx600mm</t>
  </si>
  <si>
    <t>Jaucējkrāns virtuves izlietnei ORAS NORDIA vai ekvivalents</t>
  </si>
  <si>
    <t>Keramiskā roku mazgātne 550mm, ar sifonu, noslēgventīli</t>
  </si>
  <si>
    <t>Jaucējkrāns Ceraplan III Grande, hroms; /Ideal Standard/   (B0705AA) vai ekvivalents</t>
  </si>
  <si>
    <t>Keramiskā roku mazgātne bērniem (H=400mm) ar sifonu, noslēgventīļi</t>
  </si>
  <si>
    <t>Krāns vienam ūdenim keramiskai roku mazgātnei, Grohe Costa L vai ekvivalents</t>
  </si>
  <si>
    <t>Keramiskā roku mazgātne 550mm ar sifonu, noslēgventīļi, cilvēkiem ar kustību traucējumiem</t>
  </si>
  <si>
    <t>Jaucējkrāns invalīdu rokas mazgātnei Oras Safira 1091F vai ekvivalents</t>
  </si>
  <si>
    <t>Pods bērniem (fajanss) (H=330mm, platums-295mm garums-385mm) ar skalojamo kasti, cieto vāku, noslēgventīlis</t>
  </si>
  <si>
    <t>Pods (fajanss) ar skalojamo kasti, cieto vāku, noslēgventīlis, 360mmx630mm</t>
  </si>
  <si>
    <t>Pods (fajanss) ar skalojamo kasti, cieto vāku, noslēgventīlis cilvēkiem ar kustību traucējumiem, atbalsta rokturi 2 gab. Poda sēdvirsmas augstums 450-500mm.</t>
  </si>
  <si>
    <t>Nerūsējošā tērauda traps, dn50, sausā tipa ar vertikālo izlaidi</t>
  </si>
  <si>
    <t>Nerūsējošā tērauda traps, dn100, sausā tipa ar vertikālo izlaidi</t>
  </si>
  <si>
    <t>Dušas vanna, 900x900mm</t>
  </si>
  <si>
    <t>Jaucējkrāns Ceraplan III dušai, hroms; /Ideal Standard/   (B0716AA) ar garnitūru vai ekvivalents</t>
  </si>
  <si>
    <t xml:space="preserve">Apgaismes stabs L-6000, Europoles, cinkots </t>
  </si>
  <si>
    <t>Kabelis AL-4x6 - AXPK vai ekvivalents</t>
  </si>
  <si>
    <t>Kabeļa aizsargcaurule PE-50; 750N</t>
  </si>
  <si>
    <t xml:space="preserve"> </t>
  </si>
  <si>
    <t>Piezīme</t>
  </si>
  <si>
    <t xml:space="preserve">Būvuzņēmējam  jāizvērtē  darbu  daudzumos  minēto  darbu  veikšanai  nepieciešamie  pamatmateriāli  un  palīgmateriāli, to  iegāde   un  izmaksas, konstrukciju  elementu  komplektācija  atbilstoši  izgatavotāju  firmu  instrukcijām. Visus projektā minētos materiālus iespējams aizstāt ar citu ražotāju ekvivalentiem produktiem, iepriekš saskaņojot ar projekta autoru.   </t>
  </si>
  <si>
    <t>objekts</t>
  </si>
  <si>
    <r>
      <t>m</t>
    </r>
    <r>
      <rPr>
        <vertAlign val="superscript"/>
        <sz val="10"/>
        <rFont val="Times New Roman"/>
        <family val="1"/>
      </rPr>
      <t>3</t>
    </r>
  </si>
  <si>
    <r>
      <t>m</t>
    </r>
    <r>
      <rPr>
        <vertAlign val="superscript"/>
        <sz val="10"/>
        <rFont val="Times New Roman"/>
        <family val="1"/>
      </rPr>
      <t>2</t>
    </r>
  </si>
  <si>
    <r>
      <t>m</t>
    </r>
    <r>
      <rPr>
        <vertAlign val="superscript"/>
        <sz val="10"/>
        <rFont val="Times New Roman"/>
        <family val="1"/>
      </rPr>
      <t>2</t>
    </r>
    <r>
      <rPr>
        <sz val="11"/>
        <color theme="1"/>
        <rFont val="Calibri"/>
        <family val="2"/>
        <charset val="186"/>
        <scheme val="minor"/>
      </rPr>
      <t/>
    </r>
  </si>
  <si>
    <r>
      <t>m</t>
    </r>
    <r>
      <rPr>
        <vertAlign val="superscript"/>
        <sz val="10"/>
        <rFont val="Times New Roman"/>
        <family val="1"/>
      </rPr>
      <t>2</t>
    </r>
    <r>
      <rPr>
        <sz val="11"/>
        <color indexed="8"/>
        <rFont val="Calibri"/>
        <family val="2"/>
        <charset val="186"/>
      </rPr>
      <t/>
    </r>
  </si>
  <si>
    <r>
      <t>m</t>
    </r>
    <r>
      <rPr>
        <vertAlign val="superscript"/>
        <sz val="10"/>
        <rFont val="Times New Roman"/>
        <family val="1"/>
      </rPr>
      <t>3</t>
    </r>
    <r>
      <rPr>
        <sz val="11"/>
        <color theme="1"/>
        <rFont val="Calibri"/>
        <family val="2"/>
        <charset val="186"/>
        <scheme val="minor"/>
      </rPr>
      <t/>
    </r>
  </si>
  <si>
    <t>Objekta nosaukums: 28. pirmsskolas izglītības iestādes ēkas energoefektivitātes paaugstināšana, vides pieejamības prasību nodrošināšana</t>
  </si>
  <si>
    <t>Būves nosaukums: 28. pirmsskolas izglītības iestādes ēkas energoefektivitātes paaugstināšana, vides pieejamības prasību nodrošināšana</t>
  </si>
  <si>
    <t>Ēkas jumta seguma, savilcējkārtas un siltinājuma demontāža</t>
  </si>
  <si>
    <t>DURVIS</t>
  </si>
  <si>
    <t>Tēraua jumta lūkas J-1 izbūve (600x800mm)</t>
  </si>
  <si>
    <t xml:space="preserve">Jumta lūkas J-2 izbūve (min. 600x800mm) </t>
  </si>
  <si>
    <t xml:space="preserve">Evakuācijas izeju durvīm paredzēt durvju slēdzeņu/rokturu nomaiņu uz evakuācijas durvju slēdzeni ar piemērotu rokturi - </t>
  </si>
  <si>
    <t xml:space="preserve">Siltumizolācijas montāža un dībeļošana </t>
  </si>
  <si>
    <t>kp.</t>
  </si>
  <si>
    <t>Vārtu uzstādīšana</t>
  </si>
  <si>
    <t>STARPSIENAS S1</t>
  </si>
  <si>
    <t>STARPSIENAS S2</t>
  </si>
  <si>
    <t>STARPSIENAS S3</t>
  </si>
  <si>
    <t>STARPSIENAS S4</t>
  </si>
  <si>
    <t>Ugunsdroša alumīnija konstrukcijas loga L-5 izbūve (3200x2500(h)mm)</t>
  </si>
  <si>
    <t>GRIESTU APDARE</t>
  </si>
  <si>
    <t xml:space="preserve">Ārpusē iebūvējamais gumijas kājslauķis 500x800mm </t>
  </si>
  <si>
    <t>Plastmasas PPR c. ar šķiedrām 20x1,9 un veidgabali</t>
  </si>
  <si>
    <t>Plastmasas PPR c. ar šķiedrām 25x2.3 un veidgabali</t>
  </si>
  <si>
    <t>Plastmasas PPR c. ar šķiedrām 32x3.0 un veidgabali</t>
  </si>
  <si>
    <t>Plastmasas PPR c. ar šķiedrām 40x3.7 un veidgabali</t>
  </si>
  <si>
    <t>Plastmasas PPR c. ar šķiedrām 63x5,8 un veidgabali</t>
  </si>
  <si>
    <t>Lodveida ventīlis d15, PN10</t>
  </si>
  <si>
    <t>Lodveida ventīlis d20, PN10</t>
  </si>
  <si>
    <t>Lodveida ventīlis d32, PN10</t>
  </si>
  <si>
    <t>Lodveida ventīlis d50, PN10</t>
  </si>
  <si>
    <t>Laistāmais krāns ēkas fasādē d15 (Oras 431015 neaizsalstošs)</t>
  </si>
  <si>
    <t>Veidgabali</t>
  </si>
  <si>
    <t>Plastmasas PPR c. ar šķiedrām 20x3.4 un veidgabali</t>
  </si>
  <si>
    <t>Plastmasas PPR c. ar šķiedrām 25x4.2 un veidgabali</t>
  </si>
  <si>
    <t>Plastmasas PPR c. ar šķiedrām 32x5.4 un veidgabali</t>
  </si>
  <si>
    <t>Plastmasas PPR c. ar šķiedrām 40x6.7 un veidgabali</t>
  </si>
  <si>
    <t>Siltumizolācijas čaula ar armētu alumīnija folija pārklājumu 22x30mm un garenšuvē iestrādātu līmlenti (Paroc vai ekvivalents)Siltumvadītspēja 0,032 W/mK</t>
  </si>
  <si>
    <t>Siltumizolācijas čaula ar armētu alumīnija folija pārklājumu 28x30mm un garenšuvē iestrādātu līmlenti (Paroc vai ekvivalents) Siltumvadītspēja 0,032 W/mK</t>
  </si>
  <si>
    <t>Siltumizolācijas čaula ar armētu alumīnija folija pārklājumu 35x30mm un garenšuvē iestrādātu līmlenti (Paroc vai ekvivalents) Siltumvadītspēja 0,032 W/mK</t>
  </si>
  <si>
    <t>Siltumizolācijas čaula ar armētu alumīnija folija pārklājumu 42x30mm un garenšuvē iestrādātu līmlenti (Paroc vai ekvivalents) Siltumvadītspēja 0,032 W/mK</t>
  </si>
  <si>
    <t>TVM-H termostatjaucējvārsts karstajam ūdenim DN 20 (Danfoss vai ekvivalents)</t>
  </si>
  <si>
    <t>Cirkulācijas sūknis karstajam ūdenim ar frekvences pārveidotāju Q=0.4m3/h; H=1.1m (Wilo Star-Z 15TT vai ekvivalents)</t>
  </si>
  <si>
    <t>SADZĪVES KANALIZĀCIJA K-1</t>
  </si>
  <si>
    <t>PVC  kanalizācijas caurule dn110, SN4</t>
  </si>
  <si>
    <t>PVC  kanalizācijas caurule dn75, SN4</t>
  </si>
  <si>
    <t>PVC  kanalizācijas caurule dn50, SN4</t>
  </si>
  <si>
    <t>Ugunsdroša manžete dn110, EI30</t>
  </si>
  <si>
    <t>Ugunsdroša manžete dn50, EI30</t>
  </si>
  <si>
    <t>Plastmasas kanalizācijas skataka dn400 ar ķeta lūku, H=2,20m</t>
  </si>
  <si>
    <t xml:space="preserve">PVC kanalizācijas trejgabals 45°/dn110 </t>
  </si>
  <si>
    <t>Zemes darbi cauruļu izbūvei</t>
  </si>
  <si>
    <t>Melnzemes atjaunošana h=10cm, zālāja sēšana</t>
  </si>
  <si>
    <t xml:space="preserve"> K2 lietus ūdeņu  kanalizācija</t>
  </si>
  <si>
    <t>Veidgabali HDPE</t>
  </si>
  <si>
    <r>
      <t>m</t>
    </r>
    <r>
      <rPr>
        <vertAlign val="superscript"/>
        <sz val="10"/>
        <color indexed="8"/>
        <rFont val="Times New Roman"/>
        <family val="1"/>
      </rPr>
      <t>3</t>
    </r>
  </si>
  <si>
    <r>
      <t>m</t>
    </r>
    <r>
      <rPr>
        <vertAlign val="superscript"/>
        <sz val="10"/>
        <color indexed="8"/>
        <rFont val="Times New Roman"/>
        <family val="1"/>
      </rPr>
      <t>2</t>
    </r>
  </si>
  <si>
    <r>
      <t>m</t>
    </r>
    <r>
      <rPr>
        <vertAlign val="superscript"/>
        <sz val="10"/>
        <color indexed="8"/>
        <rFont val="Times New Roman"/>
        <family val="1"/>
      </rPr>
      <t>2</t>
    </r>
    <r>
      <rPr>
        <sz val="11"/>
        <color indexed="8"/>
        <rFont val="Calibri"/>
        <family val="2"/>
        <charset val="186"/>
      </rPr>
      <t/>
    </r>
  </si>
  <si>
    <r>
      <t>Jumta plakņu attīrīšana, 3</t>
    </r>
    <r>
      <rPr>
        <vertAlign val="superscript"/>
        <sz val="10"/>
        <color indexed="8"/>
        <rFont val="Times New Roman"/>
        <family val="1"/>
      </rPr>
      <t>o</t>
    </r>
    <r>
      <rPr>
        <sz val="10"/>
        <color indexed="8"/>
        <rFont val="Times New Roman"/>
        <family val="1"/>
      </rPr>
      <t>slīpuma izveidošana ar keramzīta slāni (0 mm biezums pie lietusūdens notekas, max biezums pie parapeta)</t>
    </r>
  </si>
  <si>
    <r>
      <t>Uzkausējamā ruļļveida seguma virsklāja - poliestera pamats, 4 kg/m</t>
    </r>
    <r>
      <rPr>
        <vertAlign val="superscript"/>
        <sz val="10"/>
        <color indexed="8"/>
        <rFont val="Times New Roman"/>
        <family val="1"/>
      </rPr>
      <t>2</t>
    </r>
    <r>
      <rPr>
        <sz val="10"/>
        <color indexed="8"/>
        <rFont val="Times New Roman"/>
        <family val="1"/>
      </rPr>
      <t xml:space="preserve"> (poliesters 180 gr/m</t>
    </r>
    <r>
      <rPr>
        <vertAlign val="superscript"/>
        <sz val="10"/>
        <color indexed="8"/>
        <rFont val="Times New Roman"/>
        <family val="1"/>
      </rPr>
      <t>2</t>
    </r>
    <r>
      <rPr>
        <sz val="10"/>
        <color indexed="8"/>
        <rFont val="Times New Roman"/>
        <family val="1"/>
      </rPr>
      <t>) montāža</t>
    </r>
  </si>
  <si>
    <r>
      <t>Uzkausējamā ruļļveida seguma apakšklāja - poliestera pamats, 3 kg/m</t>
    </r>
    <r>
      <rPr>
        <vertAlign val="superscript"/>
        <sz val="10"/>
        <color indexed="8"/>
        <rFont val="Times New Roman"/>
        <family val="1"/>
      </rPr>
      <t>2</t>
    </r>
    <r>
      <rPr>
        <sz val="10"/>
        <color indexed="8"/>
        <rFont val="Times New Roman"/>
        <family val="1"/>
      </rPr>
      <t xml:space="preserve"> (poliesters 140 gr/m</t>
    </r>
    <r>
      <rPr>
        <vertAlign val="superscript"/>
        <sz val="10"/>
        <color indexed="8"/>
        <rFont val="Times New Roman"/>
        <family val="1"/>
      </rPr>
      <t>2</t>
    </r>
    <r>
      <rPr>
        <sz val="10"/>
        <color indexed="8"/>
        <rFont val="Times New Roman"/>
        <family val="1"/>
      </rPr>
      <t>) montāža un piedībeļošana</t>
    </r>
  </si>
  <si>
    <r>
      <t>Siltumizolācijas virsslāņa montāža (λ</t>
    </r>
    <r>
      <rPr>
        <vertAlign val="subscript"/>
        <sz val="10"/>
        <color indexed="8"/>
        <rFont val="Times New Roman"/>
        <family val="1"/>
      </rPr>
      <t>D</t>
    </r>
    <r>
      <rPr>
        <sz val="10"/>
        <color indexed="8"/>
        <rFont val="Times New Roman"/>
        <family val="1"/>
      </rPr>
      <t>≤ 0,038 W/mK) -40mm</t>
    </r>
  </si>
  <si>
    <r>
      <t>Siltumizolācijas apakšslānis (λ</t>
    </r>
    <r>
      <rPr>
        <vertAlign val="subscript"/>
        <sz val="10"/>
        <color indexed="8"/>
        <rFont val="Times New Roman"/>
        <family val="1"/>
      </rPr>
      <t>D</t>
    </r>
    <r>
      <rPr>
        <sz val="10"/>
        <color indexed="8"/>
        <rFont val="Times New Roman"/>
        <family val="1"/>
      </rPr>
      <t>≤ 0,036 W/mK) - 360mm</t>
    </r>
  </si>
  <si>
    <r>
      <t>Esošos ieejas jumtiņus attīrīšana, apstrādāšana un jauna jumta seguma - uzkausējamā ruļļveida materiāla klāšana divos slāņos: apakšklājs - poliestera pamats, 3 kg/m</t>
    </r>
    <r>
      <rPr>
        <vertAlign val="superscript"/>
        <sz val="10"/>
        <color indexed="8"/>
        <rFont val="Times New Roman"/>
        <family val="1"/>
      </rPr>
      <t>2</t>
    </r>
    <r>
      <rPr>
        <sz val="10"/>
        <color indexed="8"/>
        <rFont val="Times New Roman"/>
        <family val="1"/>
      </rPr>
      <t>/ (poliesters 140 gr/m</t>
    </r>
    <r>
      <rPr>
        <vertAlign val="superscript"/>
        <sz val="10"/>
        <color indexed="8"/>
        <rFont val="Times New Roman"/>
        <family val="1"/>
      </rPr>
      <t>2</t>
    </r>
    <r>
      <rPr>
        <sz val="10"/>
        <color indexed="8"/>
        <rFont val="Times New Roman"/>
        <family val="1"/>
      </rPr>
      <t>/); virsklājs - poliestera pamats, 4 kg/m</t>
    </r>
    <r>
      <rPr>
        <vertAlign val="superscript"/>
        <sz val="10"/>
        <color indexed="8"/>
        <rFont val="Times New Roman"/>
        <family val="1"/>
      </rPr>
      <t>2</t>
    </r>
    <r>
      <rPr>
        <sz val="10"/>
        <color indexed="8"/>
        <rFont val="Times New Roman"/>
        <family val="1"/>
      </rPr>
      <t>/ (poliesters 180 gr/m</t>
    </r>
    <r>
      <rPr>
        <vertAlign val="superscript"/>
        <sz val="10"/>
        <color indexed="8"/>
        <rFont val="Times New Roman"/>
        <family val="1"/>
      </rPr>
      <t>2</t>
    </r>
    <r>
      <rPr>
        <sz val="10"/>
        <color indexed="8"/>
        <rFont val="Times New Roman"/>
        <family val="1"/>
      </rPr>
      <t>/).</t>
    </r>
  </si>
  <si>
    <r>
      <t>Siltumskaitītājs ar procesoru Multical III un Ultraflow II, Qnom=6,0m</t>
    </r>
    <r>
      <rPr>
        <vertAlign val="superscript"/>
        <sz val="10"/>
        <color indexed="8"/>
        <rFont val="Times New Roman"/>
        <family val="1"/>
      </rPr>
      <t>3</t>
    </r>
    <r>
      <rPr>
        <sz val="10"/>
        <color indexed="8"/>
        <rFont val="Times New Roman"/>
        <family val="1"/>
      </rPr>
      <t>/h ar teperatūras sensoriem, Pn16 vai ekvivalents</t>
    </r>
  </si>
  <si>
    <r>
      <t>Spiediena starpības regulātors AVP 20, DN20, Pn16, Kvs=6,3m</t>
    </r>
    <r>
      <rPr>
        <vertAlign val="superscript"/>
        <sz val="10"/>
        <color indexed="8"/>
        <rFont val="Times New Roman"/>
        <family val="1"/>
      </rPr>
      <t>3</t>
    </r>
    <r>
      <rPr>
        <sz val="10"/>
        <color indexed="8"/>
        <rFont val="Times New Roman"/>
        <family val="1"/>
      </rPr>
      <t>/h, tmax=150C, Dp0,2-1bar ar impulas cauruli un impulsa caurules noslēgventili</t>
    </r>
  </si>
  <si>
    <r>
      <t>Karstā ūdens sagatavošanas sistēmas siltummainis XB37H-1-30 G 1, Q=105kW (temperatūras režīms: primārā puse 65/20</t>
    </r>
    <r>
      <rPr>
        <vertAlign val="superscript"/>
        <sz val="10"/>
        <color indexed="8"/>
        <rFont val="Times New Roman"/>
        <family val="1"/>
      </rPr>
      <t>o</t>
    </r>
    <r>
      <rPr>
        <sz val="10"/>
        <color indexed="8"/>
        <rFont val="Times New Roman"/>
        <family val="1"/>
      </rPr>
      <t>C, sekundārā puse 55/10</t>
    </r>
    <r>
      <rPr>
        <vertAlign val="superscript"/>
        <sz val="10"/>
        <color indexed="8"/>
        <rFont val="Times New Roman"/>
        <family val="1"/>
      </rPr>
      <t>o</t>
    </r>
    <r>
      <rPr>
        <sz val="10"/>
        <color indexed="8"/>
        <rFont val="Times New Roman"/>
        <family val="1"/>
      </rPr>
      <t>C)</t>
    </r>
  </si>
  <si>
    <r>
      <t>Apkures sistēmas siltummainis XB12L-1-16 G 5/4, Q=48,197kW  (temperatūras režīms: primārā puse 95/65</t>
    </r>
    <r>
      <rPr>
        <vertAlign val="superscript"/>
        <sz val="10"/>
        <color indexed="8"/>
        <rFont val="Times New Roman"/>
        <family val="1"/>
      </rPr>
      <t>o</t>
    </r>
    <r>
      <rPr>
        <sz val="10"/>
        <color indexed="8"/>
        <rFont val="Times New Roman"/>
        <family val="1"/>
      </rPr>
      <t>C, sekundārā puse 70/50</t>
    </r>
    <r>
      <rPr>
        <vertAlign val="superscript"/>
        <sz val="10"/>
        <color indexed="8"/>
        <rFont val="Times New Roman"/>
        <family val="1"/>
      </rPr>
      <t>o</t>
    </r>
    <r>
      <rPr>
        <sz val="10"/>
        <color indexed="8"/>
        <rFont val="Times New Roman"/>
        <family val="1"/>
      </rPr>
      <t>C) vai ekvivalents</t>
    </r>
  </si>
  <si>
    <r>
      <t>Ventilācijas sistēmas siltummainis XB06L-1-10, Q=9kW  (temperatūras režīms: primārā puse 95/65</t>
    </r>
    <r>
      <rPr>
        <vertAlign val="superscript"/>
        <sz val="10"/>
        <color indexed="8"/>
        <rFont val="Times New Roman"/>
        <family val="1"/>
      </rPr>
      <t>o</t>
    </r>
    <r>
      <rPr>
        <sz val="10"/>
        <color indexed="8"/>
        <rFont val="Times New Roman"/>
        <family val="1"/>
      </rPr>
      <t>C, sekundārā puse 70/50</t>
    </r>
    <r>
      <rPr>
        <vertAlign val="superscript"/>
        <sz val="10"/>
        <color indexed="8"/>
        <rFont val="Times New Roman"/>
        <family val="1"/>
      </rPr>
      <t>o</t>
    </r>
    <r>
      <rPr>
        <sz val="10"/>
        <color indexed="8"/>
        <rFont val="Times New Roman"/>
        <family val="1"/>
      </rPr>
      <t>C) vai ekvivalents</t>
    </r>
  </si>
  <si>
    <r>
      <t>Karstā ūdens sagatavošanas sistēmas regulēšanas vārsts VRG2 DN20, Kvs=6,3m</t>
    </r>
    <r>
      <rPr>
        <vertAlign val="superscript"/>
        <sz val="10"/>
        <color indexed="8"/>
        <rFont val="Times New Roman"/>
        <family val="1"/>
      </rPr>
      <t>3</t>
    </r>
    <r>
      <rPr>
        <sz val="10"/>
        <color indexed="8"/>
        <rFont val="Times New Roman"/>
        <family val="1"/>
      </rPr>
      <t>/h, Pn16</t>
    </r>
  </si>
  <si>
    <r>
      <t>Apkures sistēmas regulēšanas vārsts VRG2 DN15, Kvs=4,0m</t>
    </r>
    <r>
      <rPr>
        <vertAlign val="superscript"/>
        <sz val="10"/>
        <color indexed="8"/>
        <rFont val="Times New Roman"/>
        <family val="1"/>
      </rPr>
      <t>3</t>
    </r>
    <r>
      <rPr>
        <sz val="10"/>
        <color indexed="8"/>
        <rFont val="Times New Roman"/>
        <family val="1"/>
      </rPr>
      <t>/h, Pn16</t>
    </r>
  </si>
  <si>
    <r>
      <t>Ventilācijas sistēmas regulēšanas vārsts VRG2 DN15, Kvs=0,63m</t>
    </r>
    <r>
      <rPr>
        <vertAlign val="superscript"/>
        <sz val="10"/>
        <color indexed="8"/>
        <rFont val="Times New Roman"/>
        <family val="1"/>
      </rPr>
      <t>3</t>
    </r>
    <r>
      <rPr>
        <sz val="10"/>
        <color indexed="8"/>
        <rFont val="Times New Roman"/>
        <family val="1"/>
      </rPr>
      <t>/h, Pn16</t>
    </r>
  </si>
  <si>
    <r>
      <t>Karstā ūdens cirkulācijas sūknis ALPHA2 25-60 N 130 q=0,60m</t>
    </r>
    <r>
      <rPr>
        <vertAlign val="superscript"/>
        <sz val="10"/>
        <color indexed="8"/>
        <rFont val="Times New Roman"/>
        <family val="1"/>
      </rPr>
      <t>3</t>
    </r>
    <r>
      <rPr>
        <sz val="10"/>
        <color indexed="8"/>
        <rFont val="Times New Roman"/>
        <family val="1"/>
      </rPr>
      <t>/h; h=3,0m</t>
    </r>
  </si>
  <si>
    <r>
      <t>Apkures sistēmas cirkulācijas sūknis  MAGNA3 25-80 q=2,11m</t>
    </r>
    <r>
      <rPr>
        <vertAlign val="superscript"/>
        <sz val="10"/>
        <color indexed="8"/>
        <rFont val="Times New Roman"/>
        <family val="1"/>
      </rPr>
      <t>3</t>
    </r>
    <r>
      <rPr>
        <sz val="10"/>
        <color indexed="8"/>
        <rFont val="Times New Roman"/>
        <family val="1"/>
      </rPr>
      <t>/h; h=5,0m</t>
    </r>
  </si>
  <si>
    <r>
      <t>Ventilācijas sistēmas cirkulācijas sūknis   ALPHA2 L 25-60 130 q=0,40m</t>
    </r>
    <r>
      <rPr>
        <vertAlign val="superscript"/>
        <sz val="10"/>
        <color indexed="8"/>
        <rFont val="Times New Roman"/>
        <family val="1"/>
      </rPr>
      <t>3</t>
    </r>
    <r>
      <rPr>
        <sz val="10"/>
        <color indexed="8"/>
        <rFont val="Times New Roman"/>
        <family val="1"/>
      </rPr>
      <t>/h; h=3,0m</t>
    </r>
  </si>
  <si>
    <r>
      <t>Karstā ūdens skaitītājs sistēmas papildināšanai DN15, Qnom=1,5m</t>
    </r>
    <r>
      <rPr>
        <vertAlign val="superscript"/>
        <sz val="10"/>
        <color indexed="8"/>
        <rFont val="Times New Roman"/>
        <family val="1"/>
      </rPr>
      <t>3</t>
    </r>
    <r>
      <rPr>
        <sz val="10"/>
        <color indexed="8"/>
        <rFont val="Times New Roman"/>
        <family val="1"/>
      </rPr>
      <t>/h, Tmax=90C</t>
    </r>
  </si>
  <si>
    <r>
      <t>Aukstā ūdens skaitītājs Qnom=2,5m</t>
    </r>
    <r>
      <rPr>
        <vertAlign val="superscript"/>
        <sz val="10"/>
        <color indexed="8"/>
        <rFont val="Times New Roman"/>
        <family val="1"/>
      </rPr>
      <t>3</t>
    </r>
    <r>
      <rPr>
        <sz val="10"/>
        <color indexed="8"/>
        <rFont val="Times New Roman"/>
        <family val="1"/>
      </rPr>
      <t>/h</t>
    </r>
  </si>
  <si>
    <r>
      <t>Spirta iegremdējamais termometrs 0-120</t>
    </r>
    <r>
      <rPr>
        <vertAlign val="superscript"/>
        <sz val="10"/>
        <color indexed="8"/>
        <rFont val="Times New Roman"/>
        <family val="1"/>
      </rPr>
      <t>o</t>
    </r>
    <r>
      <rPr>
        <sz val="10"/>
        <color indexed="8"/>
        <rFont val="Times New Roman"/>
        <family val="1"/>
      </rPr>
      <t>C</t>
    </r>
  </si>
  <si>
    <r>
      <t>Spirta iegremdējamais termometrs 0-160</t>
    </r>
    <r>
      <rPr>
        <vertAlign val="superscript"/>
        <sz val="10"/>
        <color indexed="8"/>
        <rFont val="Times New Roman"/>
        <family val="1"/>
      </rPr>
      <t>o</t>
    </r>
    <r>
      <rPr>
        <sz val="10"/>
        <color indexed="8"/>
        <rFont val="Times New Roman"/>
        <family val="1"/>
      </rPr>
      <t>C</t>
    </r>
  </si>
  <si>
    <r>
      <t>Metāla skārda profilu starpsiena ar dubultu riģipša plātņu apšuvumu, b</t>
    </r>
    <r>
      <rPr>
        <sz val="10"/>
        <color indexed="8"/>
        <rFont val="Times New Roman"/>
        <family val="1"/>
      </rPr>
      <t>≈132mm</t>
    </r>
  </si>
  <si>
    <t>Smilts cauruļvadu pamatnei un apbērumam Filtr.koef.1m/dnn</t>
  </si>
  <si>
    <t>Aiļu siltināšana pa perimetru 30mm minerālvate Paroc Linio 10 vai ekvivalents, t.sk. loga pieslēguma U profila montāža</t>
  </si>
  <si>
    <t>Betona bruģa Prizma 6 vai ekvivalents ieklāšana</t>
  </si>
  <si>
    <t>Ventilācijas iekārta "VENTS" AV 02 CFH 2500-W ar apgriezienu regulētāju, sildīšanas sekciju, un automātikas bloku. Rekuperācija=85%, Lp=2460m3/h, Ln=2510m3/h, P=300Pa, m=250kg, Qsild=4,0kW vai ekvivalents</t>
  </si>
  <si>
    <t>"Lindab" nosūces difuzors LKP-250 ar sadales kārbu MBB- 250-250    (250/250-250) vai ekvivalents</t>
  </si>
  <si>
    <t>"Halton" nosūces vārsts URH/A-100  (d100) vai ekvivalents</t>
  </si>
  <si>
    <t>"Halton" nosūces vārsts URH/A-125  (d125) vai ekvivalents</t>
  </si>
  <si>
    <t>"Halton" nosūces vārsts URH/A-160  (d160) vai ekvivalents</t>
  </si>
  <si>
    <t>"Halton" nosūces vārsts URH/A-200  (d200) vai ekvivalents</t>
  </si>
  <si>
    <t>"Lindab" pieplūdes difuzors LKP-250 ar sadales kārbu MBB-250-250   (250/250-250) vai ekvivalents</t>
  </si>
  <si>
    <t>"Halton" pieplūdes vārsts ULA/N-100  (d100) vai ekvivalents</t>
  </si>
  <si>
    <t>"Halton" pieplūdes vārsts ULA/N-160  (d160) vai ekvivalents</t>
  </si>
  <si>
    <t>Gaisa izmešanas jumta konfuzors "Lindab" H 630 2  (d630) vai ekvivalents</t>
  </si>
  <si>
    <t>Ventilācijas iekārta "VENTS" AV 03 CFH 3500-W ar apgriezienu regulētāju, sildīšanas sekciju, un automātikas bloku. Rekuperācija=88%, Lp=2910m3/h, Ln=2860m3/h, P=300Pa, m=250kg, Qsild=5,0kW vai ekvivalents</t>
  </si>
  <si>
    <t>Jumta nosūces ventilators "Systemair" DVS 190EZ SILEO ar apgriezienu regulētāju un automātikas bloku Ln=410m3/h, P=100Pa, m=4,8kg vai ekvivalents</t>
  </si>
  <si>
    <t>Durvīs montējama gaisa pārplūdes reste "Halton" TVC/OF-300-150  (300x150) vai ekvivalents</t>
  </si>
  <si>
    <t>Durvīs montējama gaisa pārplūdes reste "Halton" TVC/OF-300-200  (300x200) vai ekvivalents</t>
  </si>
  <si>
    <t>Durvīs montējama gaisa pārplūdes reste "Halton" TVC/OF-400-200  (400x200) vai ekvivalents</t>
  </si>
  <si>
    <t>Durvīs montējama gaisa pārplūdes reste "Halton" TVC/OF-400-300  (400x300) vai ekvivalents</t>
  </si>
  <si>
    <t>Durvīs montējama gaisa pārplūdes reste "Halton" TVC/OF-500-300  (500x300) vai ekvivalents</t>
  </si>
  <si>
    <t>Durvīs montējama gaisa pārplūdes reste "Halton" TVC/OF-600-300  (600x300) vai ekvivalents</t>
  </si>
  <si>
    <t>Tērauda paneļu radiators "PURMO Compact" C11-300-700 ar atgaisotāju un korķi vai ekvivalents</t>
  </si>
  <si>
    <t>Tērauda paneļu radiators "PURMO Compact" C11-300-800 ar atgaisotāju un korķi vai ekvivalents</t>
  </si>
  <si>
    <t>Tērauda paneļu radiators "PURMO Compact" C11-300-900 ar atgaisotāju un korķi vai ekvivalents</t>
  </si>
  <si>
    <t>Tērauda paneļu radiators "PURMO Compact" C11-300-1000 ar atgaisotāju un korķi vai ekvivalents</t>
  </si>
  <si>
    <t>Tērauda paneļu radiators "PURMO Compact" C11-300-1100 ar atgaisotāju un korķi vai ekvivalents</t>
  </si>
  <si>
    <t>Tērauda paneļu radiators "PURMO Compact" C11-400-900 ar atgaisotāju un korķi vai ekvivalents</t>
  </si>
  <si>
    <t>Tērauda paneļu radiators "PURMO Compact" C11-400-1000 ar atgaisotāju un korķi vai ekvivalents</t>
  </si>
  <si>
    <t>Tērauda paneļu radiators "PURMO Compact" C11-400-1100 ar atgaisotāju un korķi vai ekvivalents</t>
  </si>
  <si>
    <t>Tērauda paneļu radiators "PURMO Compact" C11-400-1200 ar atgaisotāju un korķi vai ekvivalents</t>
  </si>
  <si>
    <t>Tērauda paneļu radiators "PURMO Compact" C11-500-1100 ar atgaisotāju un korķi vai ekvivalents</t>
  </si>
  <si>
    <t>Tērauda paneļu radiators "PURMO Compact" C22-300-800 ar atgaisotāju un korķi vai ekvivalents</t>
  </si>
  <si>
    <t>Tērauda paneļu radiators "PURMO Compact" C22-300-1000 ar atgaisotāju un korķi vai ekvivalents</t>
  </si>
  <si>
    <t>Tērauda paneļu radiators "PURMO Compact" C22-300-1100 ar atgaisotāju un korķi vai ekvivalents</t>
  </si>
  <si>
    <t>Tērauda paneļu radiators "PURMO Compact"C22- 400-800 ar atgaisotāju un korķi vai ekvivalents</t>
  </si>
  <si>
    <t>Tērauda paneļu radiators "PURMO Compact" C22-400-1200 ar atgaisotāju un korķi vai ekvivalents</t>
  </si>
  <si>
    <t>Tērauda paneļu radiators "PURMO Compact" C22-500-800 ar atgaisotāju un korķi vai ekvivalents</t>
  </si>
  <si>
    <t>Tērauda paneļu radiators "PURMO Compact"C22- 500-1000 ar atgaisotāju un korķi vai ekvivalents</t>
  </si>
  <si>
    <t>Tērauda paneļu radiators "PURMO Compact"C22- 500-1200 ar atgaisotāju un korķi vai ekvivalents</t>
  </si>
  <si>
    <t>Turpgaitas priešiestatījuma vārsts "Danfoss" RA-N  (DN15) vai ekvivalents</t>
  </si>
  <si>
    <t>Termostatiskā vārsta galva "Danfoss" RA 2000 vai ekvivalents</t>
  </si>
  <si>
    <t>Atgaitas vārsts "Danfoss" RLV  (DN15) vai ekvivalents</t>
  </si>
  <si>
    <t xml:space="preserve">Siltumizolācija "Isover" KK-ALC b=20mm (15x20) vai ekvivalents </t>
  </si>
  <si>
    <t>Siltumizolācija "Isover" KK-ALC b=20mm (18x20) vai ekvivalents</t>
  </si>
  <si>
    <t>Siltumizolācija "Isover" KK-ALC b=20mm (35x20) vai ekvivalents</t>
  </si>
  <si>
    <t>Siltumizolācija "Isover" KK-ALC b=30mm (35x30) vai ekvivalents</t>
  </si>
  <si>
    <t>Tērauda paneļu radiators "PURMO Compact" C22-400-900 ar atgaisotāju un korķi vai ekvivalents</t>
  </si>
  <si>
    <t>Tērauda paneļu radiators "PURMO Compact" C22-500-900 ar atgaisotāju un korķi vai ekvivalents</t>
  </si>
  <si>
    <t>Tērauda paneļu radiators "PURMO Compact" C22-500-1000 ar atgaisotāju un korķi vai ekvivalents</t>
  </si>
  <si>
    <t>Tērauda paneļu radiators "PURMO Compact" C22-500-1200 ar atgaisotāju un korķi vai ekvivalents</t>
  </si>
  <si>
    <t>Siltumizolācija "Isover" KK-ALC b=20mm (22x20) vai ekvivalents</t>
  </si>
  <si>
    <t>Siltumizolācija "Isover" KK-ALC b=20mm (28x20) vai ekvivalents</t>
  </si>
  <si>
    <t xml:space="preserve">Siltumizolācija "Isover" KK-ALC b=30mm (28x30) vai ekvivalents </t>
  </si>
  <si>
    <t>Siltumizolācija "Isover" KK-ALC b=50mm (22x50) vai ekvivalents</t>
  </si>
  <si>
    <t>Akmensvates izolācijas čaula Pro Section 100 60x30 L=1,2m vai ekvivalents</t>
  </si>
  <si>
    <t>Akmensvates izolācijas čaula Pro Section 100 48x30 L=1,2m vai ekvivalents</t>
  </si>
  <si>
    <t>Akmensvates izolācijas čaula Pro Section 100 42x30 L=1,2m vai ekvivalents</t>
  </si>
  <si>
    <t>Akmensvates izolācijas čaula Pro Section 100 35x30 L=1,2m vai ekvivalents</t>
  </si>
  <si>
    <t>Akmensvates izolācijas čaula Pro Section 100 28x30 L=1,2m vai ekvivalents</t>
  </si>
  <si>
    <t>Akmensvates izolācijas čaula Pro Section 100 22x30 L=1,2m vai ekvivalents</t>
  </si>
  <si>
    <t>Betona bruģa Prizma 6 vai ekvivalenta ieklāšana</t>
  </si>
  <si>
    <t>Mūra sienu apderes atjaunošana, notīrītas, sagatavotas, gruntētas, špaktelētas, durvju ailē izlīdzinātas pēc līmeņa, krāsotas - Tikkurila J310 vai ekvivalents</t>
  </si>
  <si>
    <t>Mūra sienu apderes atjaunošana, notīrītas, sagatavotas, gruntētas, špaktelētas, durvju ailē izlīdzinātas pēc līmeņa, krāsotas Tikkurila F496 vai ekvivalents</t>
  </si>
  <si>
    <t>Mūra sienu apderes atjaunošana, notīrītas, sagatavotas, gruntētas, špaktelētas, durvju ailē izlīdzinātas pēc līmeņa, krāsotas Tikkurila X381 vai ekvivalents</t>
  </si>
  <si>
    <t>Mūra sienu apderes atjaunošana, notīrītas, sagatavotas, gruntētas, špaktelētas, durvju ailē izlīdzinātas pēc līmeņa, krāsotas Tikkurila G313 vai ekvivalents</t>
  </si>
  <si>
    <t>Elektriskie drēbju žāvētāji Elektrolux TS 560 vai ekvivalents</t>
  </si>
  <si>
    <t>Invalīdu pacēlāja (modeli no STPM uz V-64 Vimec vai ekvivalents) montāža, nodrošinot pacēlāja celtspēju līdz 300kg un pilnībā automatizētu pacēlāja darbību (bez palīdzības no malas), ar visu nepieciešamo furnitūru un stiprinājumiem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</si>
</sst>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25" x14ac:knownFonts="1">
    <font>
      <sz val="10"/>
      <name val="Arial"/>
      <charset val="204"/>
    </font>
    <font>
      <sz val="11"/>
      <color theme="1"/>
      <name val="Calibri"/>
      <family val="2"/>
      <charset val="186"/>
      <scheme val="minor"/>
    </font>
    <font>
      <sz val="10"/>
      <name val="Arial"/>
      <family val="2"/>
    </font>
    <font>
      <sz val="10"/>
      <name val="Arial"/>
      <family val="2"/>
      <charset val="186"/>
    </font>
    <font>
      <sz val="8"/>
      <name val="Arial"/>
      <family val="2"/>
      <charset val="186"/>
    </font>
    <font>
      <sz val="10"/>
      <color indexed="12"/>
      <name val="Calibri"/>
      <family val="2"/>
      <charset val="186"/>
    </font>
    <font>
      <sz val="10"/>
      <name val="Helv"/>
    </font>
    <font>
      <sz val="9"/>
      <color theme="9" tint="-0.499984740745262"/>
      <name val="Calibri"/>
      <family val="2"/>
      <scheme val="minor"/>
    </font>
    <font>
      <sz val="10"/>
      <name val="Arial"/>
      <family val="2"/>
      <charset val="204"/>
    </font>
    <font>
      <sz val="11"/>
      <color indexed="8"/>
      <name val="Calibri"/>
      <family val="2"/>
      <charset val="186"/>
    </font>
    <font>
      <sz val="10"/>
      <name val="Times New Roman"/>
      <family val="1"/>
    </font>
    <font>
      <b/>
      <sz val="10"/>
      <name val="Times New Roman"/>
      <family val="1"/>
    </font>
    <font>
      <b/>
      <u/>
      <sz val="10"/>
      <name val="Times New Roman"/>
      <family val="1"/>
    </font>
    <font>
      <b/>
      <sz val="12"/>
      <name val="Times New Roman"/>
      <family val="1"/>
    </font>
    <font>
      <vertAlign val="superscript"/>
      <sz val="10"/>
      <name val="Times New Roman"/>
      <family val="1"/>
    </font>
    <font>
      <sz val="8"/>
      <name val="Times New Roman"/>
      <family val="1"/>
    </font>
    <font>
      <sz val="9"/>
      <name val="Times New Roman"/>
      <family val="1"/>
    </font>
    <font>
      <b/>
      <sz val="9"/>
      <name val="Times New Roman"/>
      <family val="1"/>
    </font>
    <font>
      <b/>
      <sz val="10"/>
      <color theme="1"/>
      <name val="Times New Roman"/>
      <family val="1"/>
    </font>
    <font>
      <sz val="10"/>
      <color theme="1"/>
      <name val="Times New Roman"/>
      <family val="1"/>
    </font>
    <font>
      <vertAlign val="superscript"/>
      <sz val="10"/>
      <color indexed="8"/>
      <name val="Times New Roman"/>
      <family val="1"/>
    </font>
    <font>
      <sz val="10"/>
      <color indexed="8"/>
      <name val="Times New Roman"/>
      <family val="1"/>
    </font>
    <font>
      <vertAlign val="subscript"/>
      <sz val="10"/>
      <color indexed="8"/>
      <name val="Times New Roman"/>
      <family val="1"/>
    </font>
    <font>
      <b/>
      <u/>
      <sz val="10"/>
      <color theme="1"/>
      <name val="Times New Roman"/>
      <family val="1"/>
    </font>
    <font>
      <b/>
      <sz val="11"/>
      <name val="Times New Roman"/>
      <family val="1"/>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s>
  <cellStyleXfs count="9">
    <xf numFmtId="0" fontId="0" fillId="0" borderId="0"/>
    <xf numFmtId="0" fontId="7" fillId="0" borderId="1" applyBorder="0">
      <alignment vertical="top"/>
    </xf>
    <xf numFmtId="0" fontId="5" fillId="0" borderId="0" applyBorder="0">
      <alignment vertical="top"/>
    </xf>
    <xf numFmtId="164" fontId="2" fillId="0" borderId="0" applyFont="0" applyFill="0" applyBorder="0" applyAlignment="0" applyProtection="0"/>
    <xf numFmtId="0" fontId="3" fillId="0" borderId="0"/>
    <xf numFmtId="0" fontId="6" fillId="0" borderId="0"/>
    <xf numFmtId="0" fontId="8" fillId="0" borderId="0"/>
    <xf numFmtId="0" fontId="8" fillId="0" borderId="0"/>
    <xf numFmtId="0" fontId="2" fillId="0" borderId="0"/>
  </cellStyleXfs>
  <cellXfs count="126">
    <xf numFmtId="0" fontId="0" fillId="0" borderId="0" xfId="0"/>
    <xf numFmtId="49" fontId="10" fillId="0" borderId="1" xfId="0" applyNumberFormat="1" applyFont="1" applyFill="1" applyBorder="1" applyAlignment="1">
      <alignment horizontal="center" vertical="center"/>
    </xf>
    <xf numFmtId="2" fontId="11" fillId="0" borderId="1" xfId="0" applyNumberFormat="1" applyFont="1" applyFill="1" applyBorder="1"/>
    <xf numFmtId="0" fontId="10" fillId="0" borderId="1" xfId="5" applyFont="1" applyFill="1" applyBorder="1" applyAlignment="1">
      <alignment horizontal="center" vertical="center" wrapText="1"/>
    </xf>
    <xf numFmtId="0" fontId="10" fillId="0" borderId="1" xfId="5" applyFont="1" applyFill="1" applyBorder="1" applyAlignment="1">
      <alignment horizontal="right" vertical="center" wrapText="1"/>
    </xf>
    <xf numFmtId="0" fontId="10" fillId="0" borderId="1" xfId="0" applyFont="1" applyFill="1" applyBorder="1" applyAlignment="1"/>
    <xf numFmtId="0" fontId="10" fillId="0" borderId="0" xfId="0" applyFont="1" applyFill="1" applyBorder="1" applyAlignment="1"/>
    <xf numFmtId="2" fontId="10" fillId="0" borderId="1" xfId="0" applyNumberFormat="1" applyFont="1" applyFill="1" applyBorder="1" applyAlignment="1">
      <alignment horizontal="left" vertical="center" wrapText="1"/>
    </xf>
    <xf numFmtId="0" fontId="10" fillId="0" borderId="0" xfId="0" applyFont="1" applyFill="1"/>
    <xf numFmtId="0" fontId="10" fillId="0" borderId="0" xfId="0" applyFont="1" applyFill="1" applyAlignment="1"/>
    <xf numFmtId="0" fontId="10" fillId="0" borderId="0" xfId="0" applyFont="1" applyFill="1" applyAlignment="1">
      <alignment vertical="top"/>
    </xf>
    <xf numFmtId="0" fontId="10" fillId="0" borderId="0" xfId="0" applyFont="1" applyFill="1" applyAlignment="1">
      <alignment horizontal="left" vertical="center"/>
    </xf>
    <xf numFmtId="0" fontId="10" fillId="0" borderId="0" xfId="0" applyFont="1" applyFill="1" applyAlignment="1">
      <alignment horizontal="left" vertical="top"/>
    </xf>
    <xf numFmtId="0" fontId="10" fillId="0" borderId="0" xfId="0" applyFont="1" applyFill="1" applyAlignment="1">
      <alignment horizontal="left"/>
    </xf>
    <xf numFmtId="0" fontId="10" fillId="0" borderId="1" xfId="0" applyFont="1" applyFill="1" applyBorder="1" applyAlignment="1">
      <alignment horizontal="center" vertical="center"/>
    </xf>
    <xf numFmtId="0" fontId="10" fillId="0" borderId="3" xfId="0" applyFont="1" applyFill="1" applyBorder="1" applyAlignment="1">
      <alignment horizontal="center" vertical="center"/>
    </xf>
    <xf numFmtId="0" fontId="13" fillId="0" borderId="3" xfId="0" applyFont="1" applyFill="1" applyBorder="1" applyAlignment="1">
      <alignment horizontal="center"/>
    </xf>
    <xf numFmtId="0" fontId="10" fillId="0" borderId="3" xfId="0" applyFont="1" applyFill="1" applyBorder="1" applyAlignment="1">
      <alignment horizontal="center"/>
    </xf>
    <xf numFmtId="0" fontId="13" fillId="0" borderId="1" xfId="0" applyFont="1" applyFill="1" applyBorder="1" applyAlignment="1">
      <alignment horizontal="center"/>
    </xf>
    <xf numFmtId="0" fontId="11"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2" fontId="10" fillId="0" borderId="1" xfId="0" applyNumberFormat="1" applyFont="1" applyFill="1" applyBorder="1" applyAlignment="1">
      <alignment horizontal="center" vertical="center"/>
    </xf>
    <xf numFmtId="0" fontId="10" fillId="0" borderId="1" xfId="0" applyFont="1" applyFill="1" applyBorder="1" applyAlignment="1">
      <alignment horizontal="left" vertical="center" wrapText="1"/>
    </xf>
    <xf numFmtId="2" fontId="10" fillId="0" borderId="0" xfId="0" applyNumberFormat="1" applyFont="1" applyFill="1"/>
    <xf numFmtId="2"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xf>
    <xf numFmtId="2" fontId="10" fillId="0" borderId="1" xfId="0" applyNumberFormat="1" applyFont="1" applyFill="1" applyBorder="1" applyAlignment="1">
      <alignment horizontal="center"/>
    </xf>
    <xf numFmtId="0" fontId="10" fillId="0" borderId="1" xfId="0" applyFont="1" applyFill="1" applyBorder="1" applyAlignment="1">
      <alignment horizontal="left"/>
    </xf>
    <xf numFmtId="0" fontId="11" fillId="0" borderId="1" xfId="0" applyFont="1" applyFill="1" applyBorder="1" applyAlignment="1">
      <alignment horizontal="center" vertical="center" wrapText="1"/>
    </xf>
    <xf numFmtId="2" fontId="11" fillId="0" borderId="1" xfId="0" applyNumberFormat="1" applyFont="1" applyFill="1" applyBorder="1" applyAlignment="1">
      <alignment horizontal="center" vertical="center"/>
    </xf>
    <xf numFmtId="0" fontId="10" fillId="0" borderId="1" xfId="0" applyFont="1" applyFill="1" applyBorder="1" applyAlignment="1">
      <alignment vertical="center" wrapText="1"/>
    </xf>
    <xf numFmtId="0" fontId="10" fillId="0" borderId="1" xfId="0" applyFont="1" applyFill="1" applyBorder="1" applyAlignment="1">
      <alignment horizontal="center" vertical="center" textRotation="90" wrapText="1"/>
    </xf>
    <xf numFmtId="2" fontId="10" fillId="0" borderId="1" xfId="0" applyNumberFormat="1" applyFont="1" applyFill="1" applyBorder="1" applyAlignment="1">
      <alignment horizontal="center" vertical="center" textRotation="90"/>
    </xf>
    <xf numFmtId="0" fontId="10" fillId="0" borderId="1" xfId="0" applyFont="1" applyFill="1" applyBorder="1" applyAlignment="1">
      <alignment horizontal="center" vertical="top" wrapText="1"/>
    </xf>
    <xf numFmtId="2" fontId="10" fillId="0" borderId="1" xfId="0" applyNumberFormat="1" applyFont="1" applyFill="1" applyBorder="1" applyAlignment="1">
      <alignment horizontal="center" vertical="top"/>
    </xf>
    <xf numFmtId="0" fontId="10" fillId="0" borderId="0" xfId="0" applyFont="1" applyFill="1" applyBorder="1"/>
    <xf numFmtId="16" fontId="10" fillId="0" borderId="1" xfId="0" quotePrefix="1" applyNumberFormat="1" applyFont="1" applyFill="1" applyBorder="1" applyAlignment="1">
      <alignment horizontal="center" vertical="center"/>
    </xf>
    <xf numFmtId="16" fontId="10" fillId="0" borderId="1" xfId="0" applyNumberFormat="1" applyFont="1" applyFill="1" applyBorder="1" applyAlignment="1">
      <alignment horizontal="center" vertical="center"/>
    </xf>
    <xf numFmtId="14" fontId="10" fillId="0" borderId="1" xfId="0" applyNumberFormat="1" applyFont="1" applyFill="1" applyBorder="1" applyAlignment="1">
      <alignment horizontal="center" vertical="center"/>
    </xf>
    <xf numFmtId="14" fontId="10" fillId="0" borderId="1" xfId="0" quotePrefix="1" applyNumberFormat="1" applyFont="1" applyFill="1" applyBorder="1" applyAlignment="1">
      <alignment horizontal="center" vertical="center"/>
    </xf>
    <xf numFmtId="0" fontId="10" fillId="0" borderId="1" xfId="0" quotePrefix="1" applyFont="1" applyFill="1" applyBorder="1" applyAlignment="1">
      <alignment horizontal="center" vertical="center"/>
    </xf>
    <xf numFmtId="2" fontId="10" fillId="0" borderId="4" xfId="0" applyNumberFormat="1" applyFont="1" applyFill="1" applyBorder="1" applyAlignment="1">
      <alignment horizontal="center" vertical="center"/>
    </xf>
    <xf numFmtId="0" fontId="13" fillId="0" borderId="5" xfId="0" applyFont="1" applyFill="1" applyBorder="1" applyAlignment="1">
      <alignment horizontal="center"/>
    </xf>
    <xf numFmtId="2" fontId="11" fillId="0" borderId="5" xfId="0" applyNumberFormat="1" applyFont="1" applyFill="1" applyBorder="1" applyAlignment="1">
      <alignment horizontal="left" vertical="center" wrapText="1"/>
    </xf>
    <xf numFmtId="0" fontId="10" fillId="0" borderId="1" xfId="6" applyFont="1" applyFill="1" applyBorder="1" applyAlignment="1">
      <alignment horizontal="left" vertical="center" wrapText="1"/>
    </xf>
    <xf numFmtId="0" fontId="10" fillId="0" borderId="1" xfId="6" applyFont="1" applyFill="1" applyBorder="1" applyAlignment="1">
      <alignment horizontal="center" vertical="center" wrapText="1"/>
    </xf>
    <xf numFmtId="2" fontId="10" fillId="0" borderId="1" xfId="6" applyNumberFormat="1" applyFont="1" applyFill="1" applyBorder="1" applyAlignment="1">
      <alignment horizontal="center" vertical="center" wrapText="1"/>
    </xf>
    <xf numFmtId="2" fontId="11" fillId="0" borderId="1" xfId="0" applyNumberFormat="1" applyFont="1" applyFill="1" applyBorder="1" applyAlignment="1">
      <alignment horizontal="left" vertical="center" wrapText="1"/>
    </xf>
    <xf numFmtId="0" fontId="11" fillId="0" borderId="1" xfId="0" applyFont="1" applyFill="1" applyBorder="1" applyAlignment="1">
      <alignment horizontal="left"/>
    </xf>
    <xf numFmtId="0" fontId="10" fillId="0" borderId="1" xfId="0" applyFont="1" applyFill="1" applyBorder="1" applyAlignment="1">
      <alignment horizontal="left" wrapText="1"/>
    </xf>
    <xf numFmtId="0" fontId="10" fillId="0" borderId="1" xfId="0" applyFont="1" applyFill="1" applyBorder="1"/>
    <xf numFmtId="0" fontId="10" fillId="0" borderId="1" xfId="0" applyNumberFormat="1" applyFont="1" applyFill="1" applyBorder="1" applyAlignment="1">
      <alignment horizontal="left" vertical="center" wrapText="1"/>
    </xf>
    <xf numFmtId="0" fontId="10" fillId="0" borderId="1" xfId="1" applyNumberFormat="1" applyFont="1" applyFill="1" applyBorder="1" applyAlignment="1">
      <alignment horizontal="center" vertical="center"/>
    </xf>
    <xf numFmtId="2" fontId="10" fillId="0" borderId="1" xfId="2" applyNumberFormat="1" applyFont="1" applyFill="1" applyBorder="1" applyAlignment="1">
      <alignment horizontal="center" vertical="center"/>
    </xf>
    <xf numFmtId="0" fontId="10" fillId="0" borderId="1" xfId="1" applyNumberFormat="1" applyFont="1" applyFill="1" applyBorder="1" applyAlignment="1">
      <alignment horizontal="center" vertical="justify"/>
    </xf>
    <xf numFmtId="49" fontId="10" fillId="0" borderId="1" xfId="0" applyNumberFormat="1"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0" fontId="10" fillId="0" borderId="1" xfId="7" applyFont="1" applyFill="1" applyBorder="1" applyAlignment="1">
      <alignment vertical="center" wrapText="1"/>
    </xf>
    <xf numFmtId="0" fontId="10" fillId="0" borderId="1" xfId="7" applyFont="1" applyFill="1" applyBorder="1" applyAlignment="1">
      <alignment horizontal="center" vertical="center" wrapText="1"/>
    </xf>
    <xf numFmtId="2" fontId="10" fillId="0" borderId="1" xfId="7"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 xfId="8" applyFont="1" applyFill="1" applyBorder="1" applyAlignment="1">
      <alignment horizontal="center" vertical="center" wrapText="1"/>
    </xf>
    <xf numFmtId="0" fontId="10" fillId="0" borderId="1" xfId="8" applyFont="1" applyFill="1" applyBorder="1" applyAlignment="1">
      <alignment horizontal="center" vertical="center"/>
    </xf>
    <xf numFmtId="2" fontId="10" fillId="0" borderId="1" xfId="8" applyNumberFormat="1" applyFont="1" applyFill="1" applyBorder="1" applyAlignment="1">
      <alignment horizontal="center" vertical="center" wrapText="1"/>
    </xf>
    <xf numFmtId="0" fontId="11" fillId="0" borderId="1" xfId="4" applyFont="1" applyFill="1" applyBorder="1" applyAlignment="1">
      <alignment horizontal="left" vertical="center" wrapText="1"/>
    </xf>
    <xf numFmtId="0" fontId="10" fillId="0" borderId="1" xfId="4" applyFont="1" applyFill="1" applyBorder="1" applyAlignment="1">
      <alignment horizontal="center" vertical="center" wrapText="1"/>
    </xf>
    <xf numFmtId="2" fontId="15" fillId="0" borderId="1" xfId="0" applyNumberFormat="1" applyFont="1" applyFill="1" applyBorder="1" applyAlignment="1">
      <alignment horizontal="center" vertical="center"/>
    </xf>
    <xf numFmtId="0" fontId="10" fillId="0" borderId="1" xfId="4" applyFont="1" applyFill="1" applyBorder="1" applyAlignment="1">
      <alignment horizontal="left" vertical="center" wrapText="1"/>
    </xf>
    <xf numFmtId="2" fontId="10" fillId="0" borderId="3" xfId="0" applyNumberFormat="1" applyFont="1" applyFill="1" applyBorder="1" applyAlignment="1">
      <alignment horizontal="center"/>
    </xf>
    <xf numFmtId="0" fontId="11" fillId="0" borderId="1" xfId="0" applyFont="1" applyFill="1" applyBorder="1" applyAlignment="1">
      <alignment horizontal="center" vertical="top" wrapText="1"/>
    </xf>
    <xf numFmtId="2" fontId="10" fillId="0" borderId="1" xfId="0" applyNumberFormat="1" applyFont="1" applyFill="1" applyBorder="1" applyAlignment="1">
      <alignment horizontal="right" vertical="center"/>
    </xf>
    <xf numFmtId="0" fontId="11" fillId="0" borderId="1" xfId="0" applyFont="1" applyFill="1" applyBorder="1" applyAlignment="1">
      <alignment horizontal="center" vertical="center"/>
    </xf>
    <xf numFmtId="2" fontId="10" fillId="0" borderId="1" xfId="0" applyNumberFormat="1" applyFont="1" applyFill="1" applyBorder="1" applyAlignment="1">
      <alignment horizontal="center" vertical="top" wrapText="1"/>
    </xf>
    <xf numFmtId="0" fontId="16" fillId="0" borderId="1" xfId="0" applyFont="1" applyFill="1" applyBorder="1" applyAlignment="1">
      <alignment horizontal="center" vertical="center"/>
    </xf>
    <xf numFmtId="0" fontId="17" fillId="0" borderId="1" xfId="0" applyFont="1" applyFill="1" applyBorder="1" applyAlignment="1">
      <alignment horizontal="center" vertical="center" textRotation="90" wrapText="1"/>
    </xf>
    <xf numFmtId="0" fontId="11" fillId="0" borderId="1" xfId="0" applyFont="1" applyFill="1" applyBorder="1" applyAlignment="1">
      <alignment wrapText="1"/>
    </xf>
    <xf numFmtId="0" fontId="10" fillId="0" borderId="1" xfId="0" applyFont="1" applyFill="1" applyBorder="1" applyAlignment="1">
      <alignment wrapText="1"/>
    </xf>
    <xf numFmtId="0"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textRotation="90"/>
    </xf>
    <xf numFmtId="0" fontId="10" fillId="0" borderId="0" xfId="0" applyFont="1" applyFill="1" applyAlignment="1">
      <alignment horizontal="center" vertical="center"/>
    </xf>
    <xf numFmtId="2" fontId="19" fillId="0" borderId="1" xfId="0" applyNumberFormat="1"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2" fontId="19" fillId="0" borderId="1" xfId="0" applyNumberFormat="1" applyFont="1" applyFill="1" applyBorder="1" applyAlignment="1">
      <alignment horizontal="center" vertical="center"/>
    </xf>
    <xf numFmtId="0" fontId="19" fillId="0" borderId="1" xfId="0" applyFont="1" applyFill="1" applyBorder="1" applyAlignment="1">
      <alignment horizontal="center" vertical="center"/>
    </xf>
    <xf numFmtId="0" fontId="19" fillId="0" borderId="1" xfId="0" applyFont="1" applyFill="1" applyBorder="1" applyAlignment="1">
      <alignment vertical="center"/>
    </xf>
    <xf numFmtId="0" fontId="19" fillId="0" borderId="1" xfId="0" applyFont="1" applyFill="1" applyBorder="1" applyAlignment="1">
      <alignment horizontal="left"/>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9" fillId="0" borderId="3" xfId="0" applyFont="1" applyFill="1" applyBorder="1" applyAlignment="1">
      <alignment horizontal="left" vertical="center" wrapText="1"/>
    </xf>
    <xf numFmtId="0" fontId="19" fillId="0" borderId="1" xfId="0" applyFont="1" applyFill="1" applyBorder="1" applyAlignment="1">
      <alignment vertical="center" wrapText="1"/>
    </xf>
    <xf numFmtId="0" fontId="19" fillId="0" borderId="1" xfId="0" applyFont="1" applyFill="1" applyBorder="1" applyAlignment="1">
      <alignment horizontal="center" vertical="center" textRotation="90" wrapText="1"/>
    </xf>
    <xf numFmtId="0" fontId="18" fillId="0" borderId="1" xfId="0" applyFont="1" applyFill="1" applyBorder="1" applyAlignment="1">
      <alignment horizontal="left" vertical="top" wrapText="1"/>
    </xf>
    <xf numFmtId="0" fontId="19" fillId="0" borderId="1" xfId="0" applyFont="1" applyFill="1" applyBorder="1" applyAlignment="1">
      <alignment vertical="top" wrapText="1"/>
    </xf>
    <xf numFmtId="0" fontId="19" fillId="0" borderId="1" xfId="8" applyFont="1" applyFill="1" applyBorder="1" applyAlignment="1">
      <alignment horizontal="left" vertical="center" wrapText="1"/>
    </xf>
    <xf numFmtId="0" fontId="19" fillId="0" borderId="1" xfId="8" applyFont="1" applyFill="1" applyBorder="1" applyAlignment="1">
      <alignment horizontal="center" vertical="center" wrapText="1"/>
    </xf>
    <xf numFmtId="0" fontId="18" fillId="0" borderId="1" xfId="0" applyFont="1" applyFill="1" applyBorder="1" applyAlignment="1">
      <alignment vertical="center" wrapText="1"/>
    </xf>
    <xf numFmtId="2" fontId="19" fillId="0" borderId="1" xfId="3" applyNumberFormat="1" applyFont="1" applyFill="1" applyBorder="1" applyAlignment="1">
      <alignment horizontal="center" vertical="center"/>
    </xf>
    <xf numFmtId="0" fontId="19" fillId="0" borderId="4" xfId="0" applyFont="1" applyFill="1" applyBorder="1" applyAlignment="1">
      <alignment vertical="center" wrapText="1"/>
    </xf>
    <xf numFmtId="0" fontId="19" fillId="0" borderId="4" xfId="0" applyFont="1" applyFill="1" applyBorder="1" applyAlignment="1">
      <alignment horizontal="center" vertical="center" wrapText="1"/>
    </xf>
    <xf numFmtId="0" fontId="19" fillId="0" borderId="4" xfId="0" applyFont="1" applyFill="1" applyBorder="1" applyAlignment="1">
      <alignment horizontal="left" vertical="center" wrapText="1"/>
    </xf>
    <xf numFmtId="0" fontId="11" fillId="0" borderId="1" xfId="0" applyFont="1" applyFill="1" applyBorder="1" applyAlignment="1">
      <alignment horizontal="left" vertical="center" wrapText="1" indent="1"/>
    </xf>
    <xf numFmtId="2" fontId="19" fillId="0" borderId="1" xfId="0" applyNumberFormat="1" applyFont="1" applyFill="1" applyBorder="1" applyAlignment="1">
      <alignment vertical="center"/>
    </xf>
    <xf numFmtId="2" fontId="19" fillId="0" borderId="1" xfId="0" applyNumberFormat="1" applyFont="1" applyFill="1" applyBorder="1"/>
    <xf numFmtId="2" fontId="19" fillId="0" borderId="1" xfId="0" applyNumberFormat="1" applyFont="1" applyFill="1" applyBorder="1" applyAlignment="1">
      <alignment horizontal="center"/>
    </xf>
    <xf numFmtId="2" fontId="10" fillId="0" borderId="1" xfId="0" applyNumberFormat="1" applyFont="1" applyFill="1" applyBorder="1" applyAlignment="1"/>
    <xf numFmtId="2" fontId="10" fillId="0" borderId="1" xfId="5" applyNumberFormat="1" applyFont="1" applyFill="1" applyBorder="1" applyAlignment="1">
      <alignment horizontal="center" vertical="center" wrapText="1"/>
    </xf>
    <xf numFmtId="2" fontId="18" fillId="0" borderId="1" xfId="0" applyNumberFormat="1" applyFont="1" applyFill="1" applyBorder="1" applyAlignment="1">
      <alignment horizontal="right" vertical="center"/>
    </xf>
    <xf numFmtId="2" fontId="19" fillId="0" borderId="1" xfId="0" applyNumberFormat="1" applyFont="1" applyFill="1" applyBorder="1" applyAlignment="1">
      <alignment horizontal="center" vertical="center" textRotation="90"/>
    </xf>
    <xf numFmtId="2" fontId="19" fillId="0" borderId="1" xfId="0" applyNumberFormat="1" applyFont="1" applyFill="1" applyBorder="1" applyAlignment="1">
      <alignment horizontal="center" vertical="top"/>
    </xf>
    <xf numFmtId="0" fontId="10" fillId="0" borderId="0" xfId="0" applyFont="1" applyFill="1" applyAlignment="1">
      <alignment horizontal="center"/>
    </xf>
    <xf numFmtId="0" fontId="18" fillId="0" borderId="1" xfId="0" applyFont="1" applyFill="1" applyBorder="1" applyAlignment="1">
      <alignment vertical="center"/>
    </xf>
    <xf numFmtId="0" fontId="18" fillId="0" borderId="1" xfId="0" applyFont="1" applyFill="1" applyBorder="1"/>
    <xf numFmtId="0" fontId="19" fillId="0" borderId="1" xfId="0" applyFont="1" applyFill="1" applyBorder="1"/>
    <xf numFmtId="0" fontId="19" fillId="0" borderId="1" xfId="8" applyFont="1" applyFill="1" applyBorder="1" applyAlignment="1">
      <alignment vertical="center" wrapText="1"/>
    </xf>
    <xf numFmtId="0" fontId="11" fillId="0" borderId="1" xfId="4" applyFont="1" applyFill="1" applyBorder="1" applyAlignment="1">
      <alignment horizontal="center" vertical="center" wrapText="1"/>
    </xf>
    <xf numFmtId="0" fontId="12" fillId="0" borderId="2" xfId="0" applyFont="1" applyFill="1" applyBorder="1" applyAlignment="1">
      <alignment vertical="top" wrapText="1"/>
    </xf>
    <xf numFmtId="0" fontId="23" fillId="0" borderId="3"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8" fillId="0" borderId="1" xfId="4" applyFont="1" applyFill="1" applyBorder="1" applyAlignment="1">
      <alignment horizontal="center" vertical="center" wrapText="1"/>
    </xf>
    <xf numFmtId="0" fontId="19" fillId="0" borderId="1" xfId="4" applyFont="1" applyFill="1" applyBorder="1" applyAlignment="1">
      <alignment horizontal="left" vertical="center" wrapText="1"/>
    </xf>
    <xf numFmtId="0" fontId="24" fillId="0" borderId="1" xfId="0" applyFont="1" applyFill="1" applyBorder="1" applyAlignment="1">
      <alignment horizontal="center" vertical="center" wrapText="1"/>
    </xf>
    <xf numFmtId="0" fontId="10" fillId="2" borderId="1" xfId="0" applyFont="1" applyFill="1" applyBorder="1" applyAlignment="1">
      <alignment wrapText="1"/>
    </xf>
    <xf numFmtId="0" fontId="10" fillId="0" borderId="0" xfId="0" applyFont="1" applyFill="1" applyAlignment="1">
      <alignment horizontal="left" vertical="center" wrapText="1"/>
    </xf>
    <xf numFmtId="0" fontId="12" fillId="0" borderId="0" xfId="0" applyFont="1" applyFill="1" applyAlignment="1">
      <alignment horizontal="center"/>
    </xf>
    <xf numFmtId="0" fontId="10" fillId="0" borderId="0" xfId="0" applyFont="1" applyFill="1" applyAlignment="1">
      <alignment horizontal="center"/>
    </xf>
  </cellXfs>
  <cellStyles count="9">
    <cellStyle name="Comma" xfId="3" builtinId="3"/>
    <cellStyle name="dataval1 2" xfId="1"/>
    <cellStyle name="formulas" xfId="2"/>
    <cellStyle name="Normal" xfId="0" builtinId="0"/>
    <cellStyle name="Normal 3" xfId="8"/>
    <cellStyle name="Normal_APK" xfId="7"/>
    <cellStyle name="Normal_Sheet1" xfId="4"/>
    <cellStyle name="Normal_V" xfId="6"/>
    <cellStyle name="Style 1" xfId="5"/>
  </cellStyles>
  <dxfs count="6">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
      <font>
        <b/>
        <i val="0"/>
        <strike val="0"/>
        <color rgb="FF80008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40</xdr:row>
      <xdr:rowOff>0</xdr:rowOff>
    </xdr:from>
    <xdr:to>
      <xdr:col>2</xdr:col>
      <xdr:colOff>28575</xdr:colOff>
      <xdr:row>41</xdr:row>
      <xdr:rowOff>48361</xdr:rowOff>
    </xdr:to>
    <xdr:sp macro="" textlink="">
      <xdr:nvSpPr>
        <xdr:cNvPr id="2" name="AutoShape 104"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3" name="AutoShape 105"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4" name="AutoShape 106"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5" name="AutoShape 107"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6" name="AutoShape 108"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7" name="AutoShape 109"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8" name="AutoShape 353"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9" name="AutoShape 354"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10" name="AutoShape 355"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11" name="AutoShape 356"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12" name="AutoShape 357"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13" name="AutoShape 358"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14" name="AutoShape 359"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15" name="AutoShape 360"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16" name="AutoShape 104"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17" name="AutoShape 105"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18" name="AutoShape 106"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19" name="AutoShape 107"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20" name="AutoShape 108"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21" name="AutoShape 109"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22" name="AutoShape 353"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23" name="AutoShape 354"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24" name="AutoShape 355"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25" name="AutoShape 356"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26" name="AutoShape 357"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27" name="AutoShape 358"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28" name="AutoShape 359"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29" name="AutoShape 360"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30" name="AutoShape 104"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31" name="AutoShape 105"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32" name="AutoShape 106"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33" name="AutoShape 107"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34" name="AutoShape 108"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35" name="AutoShape 109"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36" name="AutoShape 353"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37" name="AutoShape 354"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38" name="AutoShape 355"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39" name="AutoShape 356"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40" name="AutoShape 357"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41" name="AutoShape 358"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42" name="AutoShape 359"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43" name="AutoShape 360"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44" name="AutoShape 104"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45" name="AutoShape 105"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46" name="AutoShape 106"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47" name="AutoShape 107"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48" name="AutoShape 108"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49" name="AutoShape 109"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50" name="AutoShape 353"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51" name="AutoShape 354"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52" name="AutoShape 355"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53" name="AutoShape 356"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54" name="AutoShape 357"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55" name="AutoShape 358"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56" name="AutoShape 359"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57" name="AutoShape 360"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58" name="AutoShape 104"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59" name="AutoShape 105"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60" name="AutoShape 106"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61" name="AutoShape 107"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62" name="AutoShape 108"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63" name="AutoShape 109"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64" name="AutoShape 353"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65" name="AutoShape 354"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66" name="AutoShape 355"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67" name="AutoShape 356"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68" name="AutoShape 357"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69" name="AutoShape 358"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70" name="AutoShape 359"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71" name="AutoShape 360"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72" name="AutoShape 104"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73" name="AutoShape 105"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74" name="AutoShape 106"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75" name="AutoShape 107"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76" name="AutoShape 108"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77" name="AutoShape 109"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78" name="AutoShape 353"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79" name="AutoShape 354"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80" name="AutoShape 355"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81" name="AutoShape 356"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82" name="AutoShape 357"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83" name="AutoShape 358"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84" name="AutoShape 359"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85" name="AutoShape 360"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86" name="AutoShape 104"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87" name="AutoShape 105"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88" name="AutoShape 106"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89" name="AutoShape 107"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90" name="AutoShape 108"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91" name="AutoShape 109"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92" name="AutoShape 353"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93" name="AutoShape 354"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94" name="AutoShape 355"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95" name="AutoShape 356"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96" name="AutoShape 357"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97" name="AutoShape 358"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98" name="AutoShape 359"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99" name="AutoShape 360"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100" name="AutoShape 104"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101" name="AutoShape 105"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102" name="AutoShape 106"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103" name="AutoShape 107"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104" name="AutoShape 108"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28575</xdr:colOff>
      <xdr:row>41</xdr:row>
      <xdr:rowOff>48361</xdr:rowOff>
    </xdr:to>
    <xdr:sp macro="" textlink="">
      <xdr:nvSpPr>
        <xdr:cNvPr id="105" name="AutoShape 109" descr="image0011"/>
        <xdr:cNvSpPr>
          <a:spLocks noChangeAspect="1" noChangeArrowheads="1"/>
        </xdr:cNvSpPr>
      </xdr:nvSpPr>
      <xdr:spPr bwMode="auto">
        <a:xfrm>
          <a:off x="4686300" y="31518225"/>
          <a:ext cx="28575"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106" name="AutoShape 353"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107" name="AutoShape 354"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108" name="AutoShape 355"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109" name="AutoShape 356"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110" name="AutoShape 357"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111" name="AutoShape 358"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112" name="AutoShape 359"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40</xdr:row>
      <xdr:rowOff>0</xdr:rowOff>
    </xdr:from>
    <xdr:to>
      <xdr:col>2</xdr:col>
      <xdr:colOff>38100</xdr:colOff>
      <xdr:row>41</xdr:row>
      <xdr:rowOff>48361</xdr:rowOff>
    </xdr:to>
    <xdr:sp macro="" textlink="">
      <xdr:nvSpPr>
        <xdr:cNvPr id="113" name="AutoShape 360" descr="image0011"/>
        <xdr:cNvSpPr>
          <a:spLocks noChangeAspect="1" noChangeArrowheads="1"/>
        </xdr:cNvSpPr>
      </xdr:nvSpPr>
      <xdr:spPr bwMode="auto">
        <a:xfrm>
          <a:off x="4686300" y="31518225"/>
          <a:ext cx="38100" cy="19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56</xdr:row>
      <xdr:rowOff>0</xdr:rowOff>
    </xdr:from>
    <xdr:ext cx="28575" cy="206581"/>
    <xdr:sp macro="" textlink="">
      <xdr:nvSpPr>
        <xdr:cNvPr id="114" name="AutoShape 104"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15" name="AutoShape 105"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16" name="AutoShape 106"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17" name="AutoShape 107"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18" name="AutoShape 108"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19" name="AutoShape 109"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20" name="AutoShape 353"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21" name="AutoShape 354"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22" name="AutoShape 355"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23" name="AutoShape 356"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24" name="AutoShape 357"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25" name="AutoShape 358"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26" name="AutoShape 359"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27" name="AutoShape 360"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28" name="AutoShape 104"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29" name="AutoShape 105"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30" name="AutoShape 106"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31" name="AutoShape 107"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32" name="AutoShape 108"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33" name="AutoShape 109"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34" name="AutoShape 353"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35" name="AutoShape 354"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36" name="AutoShape 355"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37" name="AutoShape 356"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38" name="AutoShape 357"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39" name="AutoShape 358"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40" name="AutoShape 359"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41" name="AutoShape 360"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42" name="AutoShape 104"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43" name="AutoShape 105"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44" name="AutoShape 106"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45" name="AutoShape 107"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46" name="AutoShape 108"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47" name="AutoShape 109"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48" name="AutoShape 353"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49" name="AutoShape 354"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50" name="AutoShape 355"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51" name="AutoShape 356"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52" name="AutoShape 357"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53" name="AutoShape 358"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54" name="AutoShape 359"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55" name="AutoShape 360"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56" name="AutoShape 104"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57" name="AutoShape 105"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58" name="AutoShape 106"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59" name="AutoShape 107"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60" name="AutoShape 108"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61" name="AutoShape 109"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62" name="AutoShape 353"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63" name="AutoShape 354"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64" name="AutoShape 355"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65" name="AutoShape 356"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66" name="AutoShape 357"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67" name="AutoShape 358"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68" name="AutoShape 359"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69" name="AutoShape 360"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70" name="AutoShape 104"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71" name="AutoShape 105"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72" name="AutoShape 106"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73" name="AutoShape 107"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74" name="AutoShape 108"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75" name="AutoShape 109"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76" name="AutoShape 353"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77" name="AutoShape 354"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78" name="AutoShape 355"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79" name="AutoShape 356"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80" name="AutoShape 357"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81" name="AutoShape 358"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82" name="AutoShape 359"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83" name="AutoShape 360"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84" name="AutoShape 104"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85" name="AutoShape 105"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86" name="AutoShape 106"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87" name="AutoShape 107"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88" name="AutoShape 108"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89" name="AutoShape 109"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90" name="AutoShape 353"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91" name="AutoShape 354"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92" name="AutoShape 355"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93" name="AutoShape 356"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94" name="AutoShape 357"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95" name="AutoShape 358"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96" name="AutoShape 359"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197" name="AutoShape 360"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98" name="AutoShape 104"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199" name="AutoShape 105"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200" name="AutoShape 106"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201" name="AutoShape 107"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202" name="AutoShape 108"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203" name="AutoShape 109"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204" name="AutoShape 353"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205" name="AutoShape 354"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206" name="AutoShape 355"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207" name="AutoShape 356"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208" name="AutoShape 357"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209" name="AutoShape 358"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210" name="AutoShape 359"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211" name="AutoShape 360"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212" name="AutoShape 104"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213" name="AutoShape 105"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214" name="AutoShape 106"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215" name="AutoShape 107"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216" name="AutoShape 108"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28575" cy="206581"/>
    <xdr:sp macro="" textlink="">
      <xdr:nvSpPr>
        <xdr:cNvPr id="217" name="AutoShape 109"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218" name="AutoShape 353"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219" name="AutoShape 354"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220" name="AutoShape 355"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221" name="AutoShape 356"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222" name="AutoShape 357"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223" name="AutoShape 358"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224" name="AutoShape 359"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xdr:row>
      <xdr:rowOff>0</xdr:rowOff>
    </xdr:from>
    <xdr:ext cx="38100" cy="206581"/>
    <xdr:sp macro="" textlink="">
      <xdr:nvSpPr>
        <xdr:cNvPr id="225" name="AutoShape 360"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26" name="AutoShape 104"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27" name="AutoShape 105"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28" name="AutoShape 106"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29" name="AutoShape 107"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30" name="AutoShape 108"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31" name="AutoShape 109"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32" name="AutoShape 353"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33" name="AutoShape 354"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34" name="AutoShape 355"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35" name="AutoShape 356"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36" name="AutoShape 357"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37" name="AutoShape 358"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38" name="AutoShape 359"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39" name="AutoShape 360"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40" name="AutoShape 104"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41" name="AutoShape 105"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42" name="AutoShape 106"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43" name="AutoShape 107"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44" name="AutoShape 108"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45" name="AutoShape 109"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46" name="AutoShape 353"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47" name="AutoShape 354"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48" name="AutoShape 355"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49" name="AutoShape 356"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50" name="AutoShape 357"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51" name="AutoShape 358"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52" name="AutoShape 359"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53" name="AutoShape 360"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54" name="AutoShape 104"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55" name="AutoShape 105"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56" name="AutoShape 106"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57" name="AutoShape 107"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58" name="AutoShape 108"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59" name="AutoShape 109"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60" name="AutoShape 353"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61" name="AutoShape 354"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62" name="AutoShape 355"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63" name="AutoShape 356"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64" name="AutoShape 357"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65" name="AutoShape 358"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66" name="AutoShape 359"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67" name="AutoShape 360"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68" name="AutoShape 104"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69" name="AutoShape 105"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70" name="AutoShape 106"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71" name="AutoShape 107"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72" name="AutoShape 108"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73" name="AutoShape 109"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74" name="AutoShape 353"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75" name="AutoShape 354"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76" name="AutoShape 355"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77" name="AutoShape 356"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78" name="AutoShape 357"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79" name="AutoShape 358"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80" name="AutoShape 359"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81" name="AutoShape 360"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82" name="AutoShape 104"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83" name="AutoShape 105"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84" name="AutoShape 106"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85" name="AutoShape 107"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86" name="AutoShape 108"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87" name="AutoShape 109"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88" name="AutoShape 353"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89" name="AutoShape 354"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90" name="AutoShape 355"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91" name="AutoShape 356"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92" name="AutoShape 357"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93" name="AutoShape 358"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94" name="AutoShape 359"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295" name="AutoShape 360"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96" name="AutoShape 104"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97" name="AutoShape 105"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98" name="AutoShape 106"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299" name="AutoShape 107"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300" name="AutoShape 108"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301" name="AutoShape 109"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02" name="AutoShape 353"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03" name="AutoShape 354"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04" name="AutoShape 355"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05" name="AutoShape 356"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06" name="AutoShape 357"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07" name="AutoShape 358"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08" name="AutoShape 359"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09" name="AutoShape 360"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310" name="AutoShape 104"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311" name="AutoShape 105"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312" name="AutoShape 106"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313" name="AutoShape 107"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314" name="AutoShape 108"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315" name="AutoShape 109"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16" name="AutoShape 353"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17" name="AutoShape 354"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18" name="AutoShape 355"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19" name="AutoShape 356"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20" name="AutoShape 357"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21" name="AutoShape 358"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22" name="AutoShape 359"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23" name="AutoShape 360"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324" name="AutoShape 104"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325" name="AutoShape 105"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326" name="AutoShape 106"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327" name="AutoShape 107"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328" name="AutoShape 108"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28575" cy="206581"/>
    <xdr:sp macro="" textlink="">
      <xdr:nvSpPr>
        <xdr:cNvPr id="329" name="AutoShape 109" descr="image0011"/>
        <xdr:cNvSpPr>
          <a:spLocks noChangeAspect="1" noChangeArrowheads="1"/>
        </xdr:cNvSpPr>
      </xdr:nvSpPr>
      <xdr:spPr bwMode="auto">
        <a:xfrm>
          <a:off x="5770145" y="98408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30" name="AutoShape 353"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31" name="AutoShape 354"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32" name="AutoShape 355"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33" name="AutoShape 356"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34" name="AutoShape 357"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35" name="AutoShape 358"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36" name="AutoShape 359"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133</xdr:row>
      <xdr:rowOff>0</xdr:rowOff>
    </xdr:from>
    <xdr:ext cx="38100" cy="206581"/>
    <xdr:sp macro="" textlink="">
      <xdr:nvSpPr>
        <xdr:cNvPr id="337" name="AutoShape 360" descr="image0011"/>
        <xdr:cNvSpPr>
          <a:spLocks noChangeAspect="1" noChangeArrowheads="1"/>
        </xdr:cNvSpPr>
      </xdr:nvSpPr>
      <xdr:spPr bwMode="auto">
        <a:xfrm>
          <a:off x="5770145" y="98408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38" name="AutoShape 104"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39" name="AutoShape 105"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40" name="AutoShape 106"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41" name="AutoShape 107"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42" name="AutoShape 108"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43" name="AutoShape 109"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44" name="AutoShape 353"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45" name="AutoShape 354"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46" name="AutoShape 355"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47" name="AutoShape 356"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48" name="AutoShape 357"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49" name="AutoShape 358"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50" name="AutoShape 359"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51" name="AutoShape 360"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52" name="AutoShape 104"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53" name="AutoShape 105"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54" name="AutoShape 106"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55" name="AutoShape 107"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56" name="AutoShape 108"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57" name="AutoShape 109"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58" name="AutoShape 353"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59" name="AutoShape 354"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60" name="AutoShape 355"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61" name="AutoShape 356"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62" name="AutoShape 357"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63" name="AutoShape 358"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64" name="AutoShape 359"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65" name="AutoShape 360"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66" name="AutoShape 104"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67" name="AutoShape 105"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68" name="AutoShape 106"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69" name="AutoShape 107"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70" name="AutoShape 108"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71" name="AutoShape 109"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72" name="AutoShape 353"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73" name="AutoShape 354"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74" name="AutoShape 355"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75" name="AutoShape 356"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76" name="AutoShape 357"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77" name="AutoShape 358"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78" name="AutoShape 359"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79" name="AutoShape 360"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80" name="AutoShape 104"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81" name="AutoShape 105"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82" name="AutoShape 106"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83" name="AutoShape 107"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84" name="AutoShape 108"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85" name="AutoShape 109"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86" name="AutoShape 353"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87" name="AutoShape 354"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88" name="AutoShape 355"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89" name="AutoShape 356"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90" name="AutoShape 357"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91" name="AutoShape 358"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92" name="AutoShape 359"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393" name="AutoShape 360"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94" name="AutoShape 104"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95" name="AutoShape 105"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96" name="AutoShape 106"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97" name="AutoShape 107"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98" name="AutoShape 108"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399" name="AutoShape 109"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00" name="AutoShape 353"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01" name="AutoShape 354"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02" name="AutoShape 355"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03" name="AutoShape 356"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04" name="AutoShape 357"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05" name="AutoShape 358"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06" name="AutoShape 359"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07" name="AutoShape 360"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408" name="AutoShape 104"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409" name="AutoShape 105"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410" name="AutoShape 106"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411" name="AutoShape 107"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412" name="AutoShape 108"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413" name="AutoShape 109"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14" name="AutoShape 353"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15" name="AutoShape 354"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16" name="AutoShape 355"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17" name="AutoShape 356"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18" name="AutoShape 357"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19" name="AutoShape 358"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20" name="AutoShape 359"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21" name="AutoShape 360"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422" name="AutoShape 104"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423" name="AutoShape 105"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424" name="AutoShape 106"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425" name="AutoShape 107"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426" name="AutoShape 108"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427" name="AutoShape 109"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28" name="AutoShape 353"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29" name="AutoShape 354"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30" name="AutoShape 355"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31" name="AutoShape 356"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32" name="AutoShape 357"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33" name="AutoShape 358"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34" name="AutoShape 359"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35" name="AutoShape 360"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436" name="AutoShape 104"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437" name="AutoShape 105"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438" name="AutoShape 106"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439" name="AutoShape 107"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440" name="AutoShape 108"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28575" cy="206581"/>
    <xdr:sp macro="" textlink="">
      <xdr:nvSpPr>
        <xdr:cNvPr id="441" name="AutoShape 109" descr="image0011"/>
        <xdr:cNvSpPr>
          <a:spLocks noChangeAspect="1" noChangeArrowheads="1"/>
        </xdr:cNvSpPr>
      </xdr:nvSpPr>
      <xdr:spPr bwMode="auto">
        <a:xfrm>
          <a:off x="5770145" y="64870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42" name="AutoShape 353"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43" name="AutoShape 354"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44" name="AutoShape 355"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45" name="AutoShape 356"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46" name="AutoShape 357"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47" name="AutoShape 358"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48" name="AutoShape 359"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38100" cy="206581"/>
    <xdr:sp macro="" textlink="">
      <xdr:nvSpPr>
        <xdr:cNvPr id="449" name="AutoShape 360" descr="image0011"/>
        <xdr:cNvSpPr>
          <a:spLocks noChangeAspect="1" noChangeArrowheads="1"/>
        </xdr:cNvSpPr>
      </xdr:nvSpPr>
      <xdr:spPr bwMode="auto">
        <a:xfrm>
          <a:off x="5770145" y="64870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50" name="AutoShape 104"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51" name="AutoShape 105"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52" name="AutoShape 106"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53" name="AutoShape 107"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54" name="AutoShape 108"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55" name="AutoShape 109"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56" name="AutoShape 353"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57" name="AutoShape 354"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58" name="AutoShape 355"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59" name="AutoShape 356"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60" name="AutoShape 357"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61" name="AutoShape 358"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62" name="AutoShape 359"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63" name="AutoShape 360"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64" name="AutoShape 104"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65" name="AutoShape 105"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66" name="AutoShape 106"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67" name="AutoShape 107"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68" name="AutoShape 108"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69" name="AutoShape 109"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70" name="AutoShape 353"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71" name="AutoShape 354"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72" name="AutoShape 355"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73" name="AutoShape 356"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74" name="AutoShape 357"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75" name="AutoShape 358"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76" name="AutoShape 359"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77" name="AutoShape 360"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78" name="AutoShape 104"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79" name="AutoShape 105"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80" name="AutoShape 106"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81" name="AutoShape 107"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82" name="AutoShape 108"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83" name="AutoShape 109"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84" name="AutoShape 353"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85" name="AutoShape 354"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86" name="AutoShape 355"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87" name="AutoShape 356"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88" name="AutoShape 357"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89" name="AutoShape 358"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90" name="AutoShape 359"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91" name="AutoShape 360"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92" name="AutoShape 104"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93" name="AutoShape 105"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94" name="AutoShape 106"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95" name="AutoShape 107"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96" name="AutoShape 108"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497" name="AutoShape 109"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98" name="AutoShape 353"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499" name="AutoShape 354"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00" name="AutoShape 355"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01" name="AutoShape 356"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02" name="AutoShape 357"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03" name="AutoShape 358"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04" name="AutoShape 359"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05" name="AutoShape 360"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06" name="AutoShape 104"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07" name="AutoShape 105"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08" name="AutoShape 106"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09" name="AutoShape 107"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10" name="AutoShape 108"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11" name="AutoShape 109"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12" name="AutoShape 353"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13" name="AutoShape 354"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14" name="AutoShape 355"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15" name="AutoShape 356"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16" name="AutoShape 357"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17" name="AutoShape 358"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18" name="AutoShape 359"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19" name="AutoShape 360"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20" name="AutoShape 104"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21" name="AutoShape 105"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22" name="AutoShape 106"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23" name="AutoShape 107"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24" name="AutoShape 108"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25" name="AutoShape 109"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26" name="AutoShape 353"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27" name="AutoShape 354"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28" name="AutoShape 355"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29" name="AutoShape 356"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30" name="AutoShape 357"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31" name="AutoShape 358"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32" name="AutoShape 359"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33" name="AutoShape 360"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34" name="AutoShape 104"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35" name="AutoShape 105"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36" name="AutoShape 106"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37" name="AutoShape 107"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38" name="AutoShape 108"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39" name="AutoShape 109"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40" name="AutoShape 353"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41" name="AutoShape 354"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42" name="AutoShape 355"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43" name="AutoShape 356"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44" name="AutoShape 357"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45" name="AutoShape 358"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46" name="AutoShape 359"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47" name="AutoShape 360"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48" name="AutoShape 104"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49" name="AutoShape 105"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50" name="AutoShape 106"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51" name="AutoShape 107"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52" name="AutoShape 108"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28575" cy="206581"/>
    <xdr:sp macro="" textlink="">
      <xdr:nvSpPr>
        <xdr:cNvPr id="553" name="AutoShape 109" descr="image0011"/>
        <xdr:cNvSpPr>
          <a:spLocks noChangeAspect="1" noChangeArrowheads="1"/>
        </xdr:cNvSpPr>
      </xdr:nvSpPr>
      <xdr:spPr bwMode="auto">
        <a:xfrm>
          <a:off x="5770145" y="3159292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54" name="AutoShape 353"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55" name="AutoShape 354"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56" name="AutoShape 355"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57" name="AutoShape 356"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58" name="AutoShape 357"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59" name="AutoShape 358"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60" name="AutoShape 359"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188</xdr:row>
      <xdr:rowOff>0</xdr:rowOff>
    </xdr:from>
    <xdr:ext cx="38100" cy="206581"/>
    <xdr:sp macro="" textlink="">
      <xdr:nvSpPr>
        <xdr:cNvPr id="561" name="AutoShape 360" descr="image0011"/>
        <xdr:cNvSpPr>
          <a:spLocks noChangeAspect="1" noChangeArrowheads="1"/>
        </xdr:cNvSpPr>
      </xdr:nvSpPr>
      <xdr:spPr bwMode="auto">
        <a:xfrm>
          <a:off x="5770145" y="3159292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562" name="AutoShape 104"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563" name="AutoShape 105"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564" name="AutoShape 106"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565" name="AutoShape 107"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566" name="AutoShape 108"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567" name="AutoShape 109"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568" name="AutoShape 353"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569" name="AutoShape 354"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570" name="AutoShape 355"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571" name="AutoShape 356"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572" name="AutoShape 357"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573" name="AutoShape 358"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574" name="AutoShape 359"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575" name="AutoShape 360"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576" name="AutoShape 104"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577" name="AutoShape 105"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578" name="AutoShape 106"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579" name="AutoShape 107"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580" name="AutoShape 108"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581" name="AutoShape 109"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582" name="AutoShape 353"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583" name="AutoShape 354"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584" name="AutoShape 355"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585" name="AutoShape 356"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586" name="AutoShape 357"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587" name="AutoShape 358"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588" name="AutoShape 359"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589" name="AutoShape 360"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590" name="AutoShape 104"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591" name="AutoShape 105"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592" name="AutoShape 106"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593" name="AutoShape 107"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594" name="AutoShape 108"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595" name="AutoShape 109"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596" name="AutoShape 353"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597" name="AutoShape 354"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598" name="AutoShape 355"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599" name="AutoShape 356"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00" name="AutoShape 357"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01" name="AutoShape 358"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02" name="AutoShape 359"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03" name="AutoShape 360"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04" name="AutoShape 104"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05" name="AutoShape 105"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06" name="AutoShape 106"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07" name="AutoShape 107"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08" name="AutoShape 108"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09" name="AutoShape 109"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10" name="AutoShape 353"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11" name="AutoShape 354"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12" name="AutoShape 355"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13" name="AutoShape 356"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14" name="AutoShape 357"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15" name="AutoShape 358"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16" name="AutoShape 359"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17" name="AutoShape 360"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18" name="AutoShape 104"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19" name="AutoShape 105"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20" name="AutoShape 106"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21" name="AutoShape 107"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22" name="AutoShape 108"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23" name="AutoShape 109"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24" name="AutoShape 353"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25" name="AutoShape 354"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26" name="AutoShape 355"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27" name="AutoShape 356"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28" name="AutoShape 357"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29" name="AutoShape 358"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30" name="AutoShape 359"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31" name="AutoShape 360"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32" name="AutoShape 104"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33" name="AutoShape 105"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34" name="AutoShape 106"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35" name="AutoShape 107"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36" name="AutoShape 108"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37" name="AutoShape 109"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38" name="AutoShape 353"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39" name="AutoShape 354"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40" name="AutoShape 355"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41" name="AutoShape 356"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42" name="AutoShape 357"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43" name="AutoShape 358"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44" name="AutoShape 359"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45" name="AutoShape 360"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46" name="AutoShape 104"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47" name="AutoShape 105"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48" name="AutoShape 106"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49" name="AutoShape 107"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50" name="AutoShape 108"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51" name="AutoShape 109"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52" name="AutoShape 353"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53" name="AutoShape 354"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54" name="AutoShape 355"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55" name="AutoShape 356"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56" name="AutoShape 357"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57" name="AutoShape 358"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58" name="AutoShape 359"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59" name="AutoShape 360"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60" name="AutoShape 104"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61" name="AutoShape 105"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62" name="AutoShape 106"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63" name="AutoShape 107"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64" name="AutoShape 108"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28575" cy="206581"/>
    <xdr:sp macro="" textlink="">
      <xdr:nvSpPr>
        <xdr:cNvPr id="665" name="AutoShape 109" descr="image0011"/>
        <xdr:cNvSpPr>
          <a:spLocks noChangeAspect="1" noChangeArrowheads="1"/>
        </xdr:cNvSpPr>
      </xdr:nvSpPr>
      <xdr:spPr bwMode="auto">
        <a:xfrm>
          <a:off x="5770145" y="355282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66" name="AutoShape 353"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67" name="AutoShape 354"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68" name="AutoShape 355"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69" name="AutoShape 356"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70" name="AutoShape 357"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71" name="AutoShape 358"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72" name="AutoShape 359"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333</xdr:row>
      <xdr:rowOff>0</xdr:rowOff>
    </xdr:from>
    <xdr:ext cx="38100" cy="206581"/>
    <xdr:sp macro="" textlink="">
      <xdr:nvSpPr>
        <xdr:cNvPr id="673" name="AutoShape 360" descr="image0011"/>
        <xdr:cNvSpPr>
          <a:spLocks noChangeAspect="1" noChangeArrowheads="1"/>
        </xdr:cNvSpPr>
      </xdr:nvSpPr>
      <xdr:spPr bwMode="auto">
        <a:xfrm>
          <a:off x="5770145" y="355282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674" name="AutoShape 104"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675" name="AutoShape 105"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676" name="AutoShape 106"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677" name="AutoShape 107"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678" name="AutoShape 108"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679" name="AutoShape 109"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680" name="AutoShape 353"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681" name="AutoShape 354"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682" name="AutoShape 355"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683" name="AutoShape 356"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684" name="AutoShape 357"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685" name="AutoShape 358"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686" name="AutoShape 359"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687" name="AutoShape 360"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688" name="AutoShape 104"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689" name="AutoShape 105"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690" name="AutoShape 106"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691" name="AutoShape 107"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692" name="AutoShape 108"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693" name="AutoShape 109"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694" name="AutoShape 353"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695" name="AutoShape 354"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696" name="AutoShape 355"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697" name="AutoShape 356"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698" name="AutoShape 357"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699" name="AutoShape 358"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00" name="AutoShape 359"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01" name="AutoShape 360"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02" name="AutoShape 104"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03" name="AutoShape 105"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04" name="AutoShape 106"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05" name="AutoShape 107"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06" name="AutoShape 108"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07" name="AutoShape 109"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08" name="AutoShape 353"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09" name="AutoShape 354"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10" name="AutoShape 355"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11" name="AutoShape 356"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12" name="AutoShape 357"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13" name="AutoShape 358"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14" name="AutoShape 359"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15" name="AutoShape 360"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16" name="AutoShape 104"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17" name="AutoShape 105"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18" name="AutoShape 106"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19" name="AutoShape 107"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20" name="AutoShape 108"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21" name="AutoShape 109"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22" name="AutoShape 353"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23" name="AutoShape 354"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24" name="AutoShape 355"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25" name="AutoShape 356"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26" name="AutoShape 357"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27" name="AutoShape 358"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28" name="AutoShape 359"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29" name="AutoShape 360"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30" name="AutoShape 104"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31" name="AutoShape 105"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32" name="AutoShape 106"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33" name="AutoShape 107"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34" name="AutoShape 108"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35" name="AutoShape 109"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36" name="AutoShape 353"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37" name="AutoShape 354"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38" name="AutoShape 355"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39" name="AutoShape 356"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40" name="AutoShape 357"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41" name="AutoShape 358"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42" name="AutoShape 359"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43" name="AutoShape 360"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44" name="AutoShape 104"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45" name="AutoShape 105"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46" name="AutoShape 106"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47" name="AutoShape 107"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48" name="AutoShape 108"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49" name="AutoShape 109"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50" name="AutoShape 353"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51" name="AutoShape 354"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52" name="AutoShape 355"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53" name="AutoShape 356"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54" name="AutoShape 357"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55" name="AutoShape 358"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56" name="AutoShape 359"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57" name="AutoShape 360"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58" name="AutoShape 104"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59" name="AutoShape 105"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60" name="AutoShape 106"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61" name="AutoShape 107"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62" name="AutoShape 108"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63" name="AutoShape 109"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64" name="AutoShape 353"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65" name="AutoShape 354"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66" name="AutoShape 355"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67" name="AutoShape 356"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68" name="AutoShape 357"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69" name="AutoShape 358"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70" name="AutoShape 359"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71" name="AutoShape 360"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72" name="AutoShape 104"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73" name="AutoShape 105"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74" name="AutoShape 106"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75" name="AutoShape 107"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76" name="AutoShape 108"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28575" cy="206581"/>
    <xdr:sp macro="" textlink="">
      <xdr:nvSpPr>
        <xdr:cNvPr id="777" name="AutoShape 109" descr="image0011"/>
        <xdr:cNvSpPr>
          <a:spLocks noChangeAspect="1" noChangeArrowheads="1"/>
        </xdr:cNvSpPr>
      </xdr:nvSpPr>
      <xdr:spPr bwMode="auto">
        <a:xfrm>
          <a:off x="5770145" y="6010275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78" name="AutoShape 353"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79" name="AutoShape 354"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80" name="AutoShape 355"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81" name="AutoShape 356"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82" name="AutoShape 357"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83" name="AutoShape 358"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84" name="AutoShape 359"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462</xdr:row>
      <xdr:rowOff>0</xdr:rowOff>
    </xdr:from>
    <xdr:ext cx="38100" cy="206581"/>
    <xdr:sp macro="" textlink="">
      <xdr:nvSpPr>
        <xdr:cNvPr id="785" name="AutoShape 360" descr="image0011"/>
        <xdr:cNvSpPr>
          <a:spLocks noChangeAspect="1" noChangeArrowheads="1"/>
        </xdr:cNvSpPr>
      </xdr:nvSpPr>
      <xdr:spPr bwMode="auto">
        <a:xfrm>
          <a:off x="5770145" y="6010275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786" name="AutoShape 104"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787" name="AutoShape 105"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788" name="AutoShape 106"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789" name="AutoShape 107"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790" name="AutoShape 108"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791" name="AutoShape 109"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792" name="AutoShape 353"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793" name="AutoShape 354"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794" name="AutoShape 355"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795" name="AutoShape 356"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796" name="AutoShape 357"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797" name="AutoShape 358"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798" name="AutoShape 359"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799" name="AutoShape 360"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00" name="AutoShape 104"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01" name="AutoShape 105"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02" name="AutoShape 106"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03" name="AutoShape 107"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04" name="AutoShape 108"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05" name="AutoShape 109"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06" name="AutoShape 353"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07" name="AutoShape 354"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08" name="AutoShape 355"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09" name="AutoShape 356"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10" name="AutoShape 357"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11" name="AutoShape 358"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12" name="AutoShape 359"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13" name="AutoShape 360"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14" name="AutoShape 104"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15" name="AutoShape 105"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16" name="AutoShape 106"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17" name="AutoShape 107"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18" name="AutoShape 108"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19" name="AutoShape 109"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20" name="AutoShape 353"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21" name="AutoShape 354"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22" name="AutoShape 355"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23" name="AutoShape 356"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24" name="AutoShape 357"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25" name="AutoShape 358"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26" name="AutoShape 359"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27" name="AutoShape 360"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28" name="AutoShape 104"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29" name="AutoShape 105"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30" name="AutoShape 106"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31" name="AutoShape 107"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32" name="AutoShape 108"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33" name="AutoShape 109"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34" name="AutoShape 353"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35" name="AutoShape 354"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36" name="AutoShape 355"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37" name="AutoShape 356"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38" name="AutoShape 357"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39" name="AutoShape 358"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40" name="AutoShape 359"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41" name="AutoShape 360"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42" name="AutoShape 104"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43" name="AutoShape 105"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44" name="AutoShape 106"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45" name="AutoShape 107"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46" name="AutoShape 108"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47" name="AutoShape 109"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48" name="AutoShape 353"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49" name="AutoShape 354"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50" name="AutoShape 355"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51" name="AutoShape 356"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52" name="AutoShape 357"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53" name="AutoShape 358"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54" name="AutoShape 359"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55" name="AutoShape 360"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56" name="AutoShape 104"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57" name="AutoShape 105"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58" name="AutoShape 106"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59" name="AutoShape 107"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60" name="AutoShape 108"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61" name="AutoShape 109"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62" name="AutoShape 353"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63" name="AutoShape 354"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64" name="AutoShape 355"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65" name="AutoShape 356"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66" name="AutoShape 357"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67" name="AutoShape 358"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68" name="AutoShape 359"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69" name="AutoShape 360"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70" name="AutoShape 104"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71" name="AutoShape 105"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72" name="AutoShape 106"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73" name="AutoShape 107"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74" name="AutoShape 108"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75" name="AutoShape 109"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76" name="AutoShape 353"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77" name="AutoShape 354"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78" name="AutoShape 355"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79" name="AutoShape 356"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80" name="AutoShape 357"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81" name="AutoShape 358"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82" name="AutoShape 359"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83" name="AutoShape 360"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84" name="AutoShape 104"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85" name="AutoShape 105"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86" name="AutoShape 106"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87" name="AutoShape 107"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88" name="AutoShape 108"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28575" cy="206581"/>
    <xdr:sp macro="" textlink="">
      <xdr:nvSpPr>
        <xdr:cNvPr id="889" name="AutoShape 109" descr="image0011"/>
        <xdr:cNvSpPr>
          <a:spLocks noChangeAspect="1" noChangeArrowheads="1"/>
        </xdr:cNvSpPr>
      </xdr:nvSpPr>
      <xdr:spPr bwMode="auto">
        <a:xfrm>
          <a:off x="5770145" y="812131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90" name="AutoShape 353"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91" name="AutoShape 354"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92" name="AutoShape 355"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93" name="AutoShape 356"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94" name="AutoShape 357"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95" name="AutoShape 358"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96" name="AutoShape 359"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541</xdr:row>
      <xdr:rowOff>0</xdr:rowOff>
    </xdr:from>
    <xdr:ext cx="38100" cy="206581"/>
    <xdr:sp macro="" textlink="">
      <xdr:nvSpPr>
        <xdr:cNvPr id="897" name="AutoShape 360" descr="image0011"/>
        <xdr:cNvSpPr>
          <a:spLocks noChangeAspect="1" noChangeArrowheads="1"/>
        </xdr:cNvSpPr>
      </xdr:nvSpPr>
      <xdr:spPr bwMode="auto">
        <a:xfrm>
          <a:off x="5770145" y="812131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898" name="AutoShape 104"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899" name="AutoShape 105"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00" name="AutoShape 106"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01" name="AutoShape 107"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02" name="AutoShape 108"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03" name="AutoShape 109"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04" name="AutoShape 353"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05" name="AutoShape 354"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06" name="AutoShape 355"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07" name="AutoShape 356"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08" name="AutoShape 357"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09" name="AutoShape 358"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10" name="AutoShape 359"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11" name="AutoShape 360"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12" name="AutoShape 104"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13" name="AutoShape 105"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14" name="AutoShape 106"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15" name="AutoShape 107"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16" name="AutoShape 108"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17" name="AutoShape 109"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18" name="AutoShape 353"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19" name="AutoShape 354"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20" name="AutoShape 355"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21" name="AutoShape 356"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22" name="AutoShape 357"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23" name="AutoShape 358"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24" name="AutoShape 359"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25" name="AutoShape 360"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26" name="AutoShape 104"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27" name="AutoShape 105"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28" name="AutoShape 106"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29" name="AutoShape 107"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30" name="AutoShape 108"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31" name="AutoShape 109"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32" name="AutoShape 353"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33" name="AutoShape 354"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34" name="AutoShape 355"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35" name="AutoShape 356"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36" name="AutoShape 357"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37" name="AutoShape 358"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38" name="AutoShape 359"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39" name="AutoShape 360"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40" name="AutoShape 104"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41" name="AutoShape 105"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42" name="AutoShape 106"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43" name="AutoShape 107"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44" name="AutoShape 108"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45" name="AutoShape 109"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46" name="AutoShape 353"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47" name="AutoShape 354"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48" name="AutoShape 355"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49" name="AutoShape 356"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50" name="AutoShape 357"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51" name="AutoShape 358"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52" name="AutoShape 359"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53" name="AutoShape 360"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54" name="AutoShape 104"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55" name="AutoShape 105"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56" name="AutoShape 106"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57" name="AutoShape 107"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58" name="AutoShape 108"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59" name="AutoShape 109"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60" name="AutoShape 353"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61" name="AutoShape 354"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62" name="AutoShape 355"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63" name="AutoShape 356"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64" name="AutoShape 357"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65" name="AutoShape 358"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66" name="AutoShape 359"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67" name="AutoShape 360"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68" name="AutoShape 104"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69" name="AutoShape 105"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70" name="AutoShape 106"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71" name="AutoShape 107"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72" name="AutoShape 108"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73" name="AutoShape 109"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74" name="AutoShape 353"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75" name="AutoShape 354"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76" name="AutoShape 355"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77" name="AutoShape 356"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78" name="AutoShape 357"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79" name="AutoShape 358"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80" name="AutoShape 359"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81" name="AutoShape 360"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82" name="AutoShape 104"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83" name="AutoShape 105"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84" name="AutoShape 106"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85" name="AutoShape 107"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86" name="AutoShape 108"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87" name="AutoShape 109"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88" name="AutoShape 353"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89" name="AutoShape 354"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90" name="AutoShape 355"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91" name="AutoShape 356"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92" name="AutoShape 357"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93" name="AutoShape 358"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94" name="AutoShape 359"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995" name="AutoShape 360"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96" name="AutoShape 104"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97" name="AutoShape 105"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98" name="AutoShape 106"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999" name="AutoShape 107"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1000" name="AutoShape 108"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28575" cy="206581"/>
    <xdr:sp macro="" textlink="">
      <xdr:nvSpPr>
        <xdr:cNvPr id="1001" name="AutoShape 109" descr="image0011"/>
        <xdr:cNvSpPr>
          <a:spLocks noChangeAspect="1" noChangeArrowheads="1"/>
        </xdr:cNvSpPr>
      </xdr:nvSpPr>
      <xdr:spPr bwMode="auto">
        <a:xfrm>
          <a:off x="5770145" y="9553073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1002" name="AutoShape 353"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1003" name="AutoShape 354"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1004" name="AutoShape 355"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1005" name="AutoShape 356"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1006" name="AutoShape 357"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1007" name="AutoShape 358"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1008" name="AutoShape 359"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562</xdr:row>
      <xdr:rowOff>0</xdr:rowOff>
    </xdr:from>
    <xdr:ext cx="38100" cy="206581"/>
    <xdr:sp macro="" textlink="">
      <xdr:nvSpPr>
        <xdr:cNvPr id="1009" name="AutoShape 360" descr="image0011"/>
        <xdr:cNvSpPr>
          <a:spLocks noChangeAspect="1" noChangeArrowheads="1"/>
        </xdr:cNvSpPr>
      </xdr:nvSpPr>
      <xdr:spPr bwMode="auto">
        <a:xfrm>
          <a:off x="5770145" y="9553073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10" name="AutoShape 104"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11" name="AutoShape 105"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12" name="AutoShape 106"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13" name="AutoShape 107"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14" name="AutoShape 108"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15" name="AutoShape 109"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16" name="AutoShape 353"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17" name="AutoShape 354"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18" name="AutoShape 355"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19" name="AutoShape 356"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20" name="AutoShape 357"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21" name="AutoShape 358"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22" name="AutoShape 359"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23" name="AutoShape 360"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24" name="AutoShape 104"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25" name="AutoShape 105"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26" name="AutoShape 106"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27" name="AutoShape 107"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28" name="AutoShape 108"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29" name="AutoShape 109"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30" name="AutoShape 353"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31" name="AutoShape 354"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32" name="AutoShape 355"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33" name="AutoShape 356"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34" name="AutoShape 357"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35" name="AutoShape 358"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36" name="AutoShape 359"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37" name="AutoShape 360"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38" name="AutoShape 104"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39" name="AutoShape 105"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40" name="AutoShape 106"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41" name="AutoShape 107"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42" name="AutoShape 108"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43" name="AutoShape 109"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44" name="AutoShape 353"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45" name="AutoShape 354"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46" name="AutoShape 355"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47" name="AutoShape 356"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48" name="AutoShape 357"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49" name="AutoShape 358"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50" name="AutoShape 359"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51" name="AutoShape 360"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52" name="AutoShape 104"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53" name="AutoShape 105"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54" name="AutoShape 106"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55" name="AutoShape 107"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56" name="AutoShape 108"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57" name="AutoShape 109"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58" name="AutoShape 353"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59" name="AutoShape 354"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60" name="AutoShape 355"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61" name="AutoShape 356"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62" name="AutoShape 357"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63" name="AutoShape 358"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64" name="AutoShape 359"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65" name="AutoShape 360"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66" name="AutoShape 104"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67" name="AutoShape 105"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68" name="AutoShape 106"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69" name="AutoShape 107"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70" name="AutoShape 108"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71" name="AutoShape 109"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72" name="AutoShape 353"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73" name="AutoShape 354"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74" name="AutoShape 355"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75" name="AutoShape 356"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76" name="AutoShape 357"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77" name="AutoShape 358"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78" name="AutoShape 359"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79" name="AutoShape 360"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80" name="AutoShape 104"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81" name="AutoShape 105"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82" name="AutoShape 106"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83" name="AutoShape 107"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84" name="AutoShape 108"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85" name="AutoShape 109"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86" name="AutoShape 353"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87" name="AutoShape 354"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88" name="AutoShape 355"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89" name="AutoShape 356"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90" name="AutoShape 357"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91" name="AutoShape 358"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92" name="AutoShape 359"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093" name="AutoShape 360"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94" name="AutoShape 104"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95" name="AutoShape 105"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96" name="AutoShape 106"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97" name="AutoShape 107"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98" name="AutoShape 108"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099" name="AutoShape 109"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100" name="AutoShape 353"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101" name="AutoShape 354"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102" name="AutoShape 355"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103" name="AutoShape 356"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104" name="AutoShape 357"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105" name="AutoShape 358"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106" name="AutoShape 359"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107" name="AutoShape 360"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108" name="AutoShape 104"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109" name="AutoShape 105"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110" name="AutoShape 106"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111" name="AutoShape 107"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112" name="AutoShape 108"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28575" cy="206581"/>
    <xdr:sp macro="" textlink="">
      <xdr:nvSpPr>
        <xdr:cNvPr id="1113" name="AutoShape 109" descr="image0011"/>
        <xdr:cNvSpPr>
          <a:spLocks noChangeAspect="1" noChangeArrowheads="1"/>
        </xdr:cNvSpPr>
      </xdr:nvSpPr>
      <xdr:spPr bwMode="auto">
        <a:xfrm>
          <a:off x="5770145" y="995212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114" name="AutoShape 353"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115" name="AutoShape 354"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116" name="AutoShape 355"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117" name="AutoShape 356"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118" name="AutoShape 357"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119" name="AutoShape 358"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120" name="AutoShape 359"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589</xdr:row>
      <xdr:rowOff>0</xdr:rowOff>
    </xdr:from>
    <xdr:ext cx="38100" cy="206581"/>
    <xdr:sp macro="" textlink="">
      <xdr:nvSpPr>
        <xdr:cNvPr id="1121" name="AutoShape 360" descr="image0011"/>
        <xdr:cNvSpPr>
          <a:spLocks noChangeAspect="1" noChangeArrowheads="1"/>
        </xdr:cNvSpPr>
      </xdr:nvSpPr>
      <xdr:spPr bwMode="auto">
        <a:xfrm>
          <a:off x="5770145" y="995212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22" name="AutoShape 104"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23" name="AutoShape 105"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24" name="AutoShape 106"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25" name="AutoShape 107"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26" name="AutoShape 108"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27" name="AutoShape 109"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28" name="AutoShape 353"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29" name="AutoShape 354"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30" name="AutoShape 355"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31" name="AutoShape 356"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32" name="AutoShape 357"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33" name="AutoShape 358"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34" name="AutoShape 359"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35" name="AutoShape 360"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36" name="AutoShape 104"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37" name="AutoShape 105"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38" name="AutoShape 106"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39" name="AutoShape 107"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40" name="AutoShape 108"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41" name="AutoShape 109"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42" name="AutoShape 353"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43" name="AutoShape 354"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44" name="AutoShape 355"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45" name="AutoShape 356"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46" name="AutoShape 357"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47" name="AutoShape 358"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48" name="AutoShape 359"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49" name="AutoShape 360"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50" name="AutoShape 104"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51" name="AutoShape 105"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52" name="AutoShape 106"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53" name="AutoShape 107"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54" name="AutoShape 108"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55" name="AutoShape 109"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56" name="AutoShape 353"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57" name="AutoShape 354"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58" name="AutoShape 355"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59" name="AutoShape 356"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60" name="AutoShape 357"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61" name="AutoShape 358"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62" name="AutoShape 359"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63" name="AutoShape 360"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64" name="AutoShape 104"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65" name="AutoShape 105"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66" name="AutoShape 106"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67" name="AutoShape 107"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68" name="AutoShape 108"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69" name="AutoShape 109"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70" name="AutoShape 353"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71" name="AutoShape 354"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72" name="AutoShape 355"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73" name="AutoShape 356"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74" name="AutoShape 357"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75" name="AutoShape 358"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76" name="AutoShape 359"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77" name="AutoShape 360"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78" name="AutoShape 104"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79" name="AutoShape 105"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80" name="AutoShape 106"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81" name="AutoShape 107"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82" name="AutoShape 108"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83" name="AutoShape 109"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84" name="AutoShape 353"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85" name="AutoShape 354"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86" name="AutoShape 355"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87" name="AutoShape 356"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88" name="AutoShape 357"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89" name="AutoShape 358"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90" name="AutoShape 359"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91" name="AutoShape 360"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92" name="AutoShape 104"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93" name="AutoShape 105"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94" name="AutoShape 106"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95" name="AutoShape 107"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96" name="AutoShape 108"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197" name="AutoShape 109"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98" name="AutoShape 353"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199" name="AutoShape 354"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00" name="AutoShape 355"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01" name="AutoShape 356"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02" name="AutoShape 357"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03" name="AutoShape 358"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04" name="AutoShape 359"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05" name="AutoShape 360"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206" name="AutoShape 104"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207" name="AutoShape 105"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208" name="AutoShape 106"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209" name="AutoShape 107"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210" name="AutoShape 108"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211" name="AutoShape 109"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12" name="AutoShape 353"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13" name="AutoShape 354"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14" name="AutoShape 355"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15" name="AutoShape 356"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16" name="AutoShape 357"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17" name="AutoShape 358"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18" name="AutoShape 359"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19" name="AutoShape 360"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220" name="AutoShape 104"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221" name="AutoShape 105"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222" name="AutoShape 106"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223" name="AutoShape 107"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224" name="AutoShape 108"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28575" cy="206581"/>
    <xdr:sp macro="" textlink="">
      <xdr:nvSpPr>
        <xdr:cNvPr id="1225" name="AutoShape 109" descr="image0011"/>
        <xdr:cNvSpPr>
          <a:spLocks noChangeAspect="1" noChangeArrowheads="1"/>
        </xdr:cNvSpPr>
      </xdr:nvSpPr>
      <xdr:spPr bwMode="auto">
        <a:xfrm>
          <a:off x="5770145" y="1048953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26" name="AutoShape 353"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27" name="AutoShape 354"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28" name="AutoShape 355"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29" name="AutoShape 356"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30" name="AutoShape 357"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31" name="AutoShape 358"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32" name="AutoShape 359"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600</xdr:row>
      <xdr:rowOff>0</xdr:rowOff>
    </xdr:from>
    <xdr:ext cx="38100" cy="206581"/>
    <xdr:sp macro="" textlink="">
      <xdr:nvSpPr>
        <xdr:cNvPr id="1233" name="AutoShape 360" descr="image0011"/>
        <xdr:cNvSpPr>
          <a:spLocks noChangeAspect="1" noChangeArrowheads="1"/>
        </xdr:cNvSpPr>
      </xdr:nvSpPr>
      <xdr:spPr bwMode="auto">
        <a:xfrm>
          <a:off x="5770145" y="1048953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34" name="AutoShape 104"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35" name="AutoShape 105"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36" name="AutoShape 106"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37" name="AutoShape 107"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38" name="AutoShape 108"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39" name="AutoShape 109"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40" name="AutoShape 353"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41" name="AutoShape 354"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42" name="AutoShape 355"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43" name="AutoShape 356"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44" name="AutoShape 357"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45" name="AutoShape 358"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46" name="AutoShape 359"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47" name="AutoShape 360"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48" name="AutoShape 104"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49" name="AutoShape 105"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50" name="AutoShape 106"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51" name="AutoShape 107"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52" name="AutoShape 108"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53" name="AutoShape 109"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54" name="AutoShape 353"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55" name="AutoShape 354"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56" name="AutoShape 355"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57" name="AutoShape 356"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58" name="AutoShape 357"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59" name="AutoShape 358"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60" name="AutoShape 359"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61" name="AutoShape 360"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62" name="AutoShape 104"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63" name="AutoShape 105"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64" name="AutoShape 106"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65" name="AutoShape 107"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66" name="AutoShape 108"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67" name="AutoShape 109"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68" name="AutoShape 353"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69" name="AutoShape 354"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70" name="AutoShape 355"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71" name="AutoShape 356"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72" name="AutoShape 357"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73" name="AutoShape 358"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74" name="AutoShape 359"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75" name="AutoShape 360"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76" name="AutoShape 104"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77" name="AutoShape 105"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78" name="AutoShape 106"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79" name="AutoShape 107"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80" name="AutoShape 108"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81" name="AutoShape 109"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82" name="AutoShape 353"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83" name="AutoShape 354"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84" name="AutoShape 355"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85" name="AutoShape 356"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86" name="AutoShape 357"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87" name="AutoShape 358"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88" name="AutoShape 359"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89" name="AutoShape 360"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90" name="AutoShape 104"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91" name="AutoShape 105"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92" name="AutoShape 106"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93" name="AutoShape 107"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94" name="AutoShape 108"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295" name="AutoShape 109"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96" name="AutoShape 353"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97" name="AutoShape 354"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98" name="AutoShape 355"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299" name="AutoShape 356"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00" name="AutoShape 357"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01" name="AutoShape 358"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02" name="AutoShape 359"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03" name="AutoShape 360"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304" name="AutoShape 104"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305" name="AutoShape 105"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306" name="AutoShape 106"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307" name="AutoShape 107"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308" name="AutoShape 108"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309" name="AutoShape 109"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10" name="AutoShape 353"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11" name="AutoShape 354"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12" name="AutoShape 355"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13" name="AutoShape 356"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14" name="AutoShape 357"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15" name="AutoShape 358"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16" name="AutoShape 359"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17" name="AutoShape 360"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318" name="AutoShape 104"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319" name="AutoShape 105"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320" name="AutoShape 106"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321" name="AutoShape 107"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322" name="AutoShape 108"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323" name="AutoShape 109"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24" name="AutoShape 353"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25" name="AutoShape 354"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26" name="AutoShape 355"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27" name="AutoShape 356"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28" name="AutoShape 357"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29" name="AutoShape 358"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30" name="AutoShape 359"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31" name="AutoShape 360"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332" name="AutoShape 104"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333" name="AutoShape 105"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334" name="AutoShape 106"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335" name="AutoShape 107"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336" name="AutoShape 108"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28575" cy="206581"/>
    <xdr:sp macro="" textlink="">
      <xdr:nvSpPr>
        <xdr:cNvPr id="1337" name="AutoShape 109" descr="image0011"/>
        <xdr:cNvSpPr>
          <a:spLocks noChangeAspect="1" noChangeArrowheads="1"/>
        </xdr:cNvSpPr>
      </xdr:nvSpPr>
      <xdr:spPr bwMode="auto">
        <a:xfrm>
          <a:off x="5770145" y="10740189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38" name="AutoShape 353"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39" name="AutoShape 354"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40" name="AutoShape 355"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41" name="AutoShape 356"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42" name="AutoShape 357"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43" name="AutoShape 358"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44" name="AutoShape 359"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625</xdr:row>
      <xdr:rowOff>0</xdr:rowOff>
    </xdr:from>
    <xdr:ext cx="38100" cy="206581"/>
    <xdr:sp macro="" textlink="">
      <xdr:nvSpPr>
        <xdr:cNvPr id="1345" name="AutoShape 360" descr="image0011"/>
        <xdr:cNvSpPr>
          <a:spLocks noChangeAspect="1" noChangeArrowheads="1"/>
        </xdr:cNvSpPr>
      </xdr:nvSpPr>
      <xdr:spPr bwMode="auto">
        <a:xfrm>
          <a:off x="5770145" y="10740189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46" name="AutoShape 104"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47" name="AutoShape 105"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48" name="AutoShape 106"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49" name="AutoShape 107"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50" name="AutoShape 108"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51" name="AutoShape 109"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52" name="AutoShape 353"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53" name="AutoShape 354"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54" name="AutoShape 355"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55" name="AutoShape 356"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56" name="AutoShape 357"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57" name="AutoShape 358"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58" name="AutoShape 359"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59" name="AutoShape 360"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60" name="AutoShape 104"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61" name="AutoShape 105"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62" name="AutoShape 106"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63" name="AutoShape 107"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64" name="AutoShape 108"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65" name="AutoShape 109"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66" name="AutoShape 353"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67" name="AutoShape 354"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68" name="AutoShape 355"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69" name="AutoShape 356"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70" name="AutoShape 357"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71" name="AutoShape 358"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72" name="AutoShape 359"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73" name="AutoShape 360"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74" name="AutoShape 104"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75" name="AutoShape 105"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76" name="AutoShape 106"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77" name="AutoShape 107"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78" name="AutoShape 108"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79" name="AutoShape 109"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80" name="AutoShape 353"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81" name="AutoShape 354"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82" name="AutoShape 355"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83" name="AutoShape 356"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84" name="AutoShape 357"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85" name="AutoShape 358"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86" name="AutoShape 359"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87" name="AutoShape 360"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88" name="AutoShape 104"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89" name="AutoShape 105"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90" name="AutoShape 106"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91" name="AutoShape 107"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92" name="AutoShape 108"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393" name="AutoShape 109"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94" name="AutoShape 353"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95" name="AutoShape 354"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96" name="AutoShape 355"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97" name="AutoShape 356"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98" name="AutoShape 357"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399" name="AutoShape 358"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00" name="AutoShape 359"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01" name="AutoShape 360"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02" name="AutoShape 104"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03" name="AutoShape 105"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04" name="AutoShape 106"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05" name="AutoShape 107"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06" name="AutoShape 108"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07" name="AutoShape 109"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08" name="AutoShape 353"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09" name="AutoShape 354"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10" name="AutoShape 355"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11" name="AutoShape 356"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12" name="AutoShape 357"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13" name="AutoShape 358"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14" name="AutoShape 359"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15" name="AutoShape 360"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16" name="AutoShape 104"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17" name="AutoShape 105"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18" name="AutoShape 106"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19" name="AutoShape 107"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20" name="AutoShape 108"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21" name="AutoShape 109"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22" name="AutoShape 353"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23" name="AutoShape 354"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24" name="AutoShape 355"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25" name="AutoShape 356"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26" name="AutoShape 357"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27" name="AutoShape 358"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28" name="AutoShape 359"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29" name="AutoShape 360"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30" name="AutoShape 104"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31" name="AutoShape 105"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32" name="AutoShape 106"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33" name="AutoShape 107"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34" name="AutoShape 108"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35" name="AutoShape 109"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36" name="AutoShape 353"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37" name="AutoShape 354"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38" name="AutoShape 355"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39" name="AutoShape 356"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40" name="AutoShape 357"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41" name="AutoShape 358"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42" name="AutoShape 359"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43" name="AutoShape 360"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44" name="AutoShape 104"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45" name="AutoShape 105"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46" name="AutoShape 106"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47" name="AutoShape 107"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48" name="AutoShape 108"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28575" cy="206581"/>
    <xdr:sp macro="" textlink="">
      <xdr:nvSpPr>
        <xdr:cNvPr id="1449" name="AutoShape 109" descr="image0011"/>
        <xdr:cNvSpPr>
          <a:spLocks noChangeAspect="1" noChangeArrowheads="1"/>
        </xdr:cNvSpPr>
      </xdr:nvSpPr>
      <xdr:spPr bwMode="auto">
        <a:xfrm>
          <a:off x="5770145" y="11340765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50" name="AutoShape 353"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51" name="AutoShape 354"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52" name="AutoShape 355"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53" name="AutoShape 356"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54" name="AutoShape 357"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55" name="AutoShape 358"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56" name="AutoShape 359"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640</xdr:row>
      <xdr:rowOff>0</xdr:rowOff>
    </xdr:from>
    <xdr:ext cx="38100" cy="206581"/>
    <xdr:sp macro="" textlink="">
      <xdr:nvSpPr>
        <xdr:cNvPr id="1457" name="AutoShape 360" descr="image0011"/>
        <xdr:cNvSpPr>
          <a:spLocks noChangeAspect="1" noChangeArrowheads="1"/>
        </xdr:cNvSpPr>
      </xdr:nvSpPr>
      <xdr:spPr bwMode="auto">
        <a:xfrm>
          <a:off x="5770145" y="11340765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458" name="AutoShape 104"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459" name="AutoShape 105"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460" name="AutoShape 106"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461" name="AutoShape 107"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462" name="AutoShape 108"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463" name="AutoShape 109"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64" name="AutoShape 353"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65" name="AutoShape 354"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66" name="AutoShape 355"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67" name="AutoShape 356"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68" name="AutoShape 357"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69" name="AutoShape 358"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70" name="AutoShape 359"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71" name="AutoShape 360"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472" name="AutoShape 104"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473" name="AutoShape 105"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474" name="AutoShape 106"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475" name="AutoShape 107"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476" name="AutoShape 108"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477" name="AutoShape 109"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78" name="AutoShape 353"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79" name="AutoShape 354"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80" name="AutoShape 355"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81" name="AutoShape 356"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82" name="AutoShape 357"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83" name="AutoShape 358"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84" name="AutoShape 359"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85" name="AutoShape 360"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486" name="AutoShape 104"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487" name="AutoShape 105"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488" name="AutoShape 106"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489" name="AutoShape 107"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490" name="AutoShape 108"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491" name="AutoShape 109"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92" name="AutoShape 353"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93" name="AutoShape 354"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94" name="AutoShape 355"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95" name="AutoShape 356"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96" name="AutoShape 357"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97" name="AutoShape 358"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98" name="AutoShape 359"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499" name="AutoShape 360"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00" name="AutoShape 104"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01" name="AutoShape 105"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02" name="AutoShape 106"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03" name="AutoShape 107"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04" name="AutoShape 108"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05" name="AutoShape 109"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06" name="AutoShape 353"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07" name="AutoShape 354"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08" name="AutoShape 355"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09" name="AutoShape 356"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10" name="AutoShape 357"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11" name="AutoShape 358"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12" name="AutoShape 359"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13" name="AutoShape 360"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14" name="AutoShape 104"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15" name="AutoShape 105"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16" name="AutoShape 106"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17" name="AutoShape 107"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18" name="AutoShape 108"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19" name="AutoShape 109"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20" name="AutoShape 353"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21" name="AutoShape 354"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22" name="AutoShape 355"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23" name="AutoShape 356"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24" name="AutoShape 357"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25" name="AutoShape 358"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26" name="AutoShape 359"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27" name="AutoShape 360"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28" name="AutoShape 104"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29" name="AutoShape 105"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30" name="AutoShape 106"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31" name="AutoShape 107"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32" name="AutoShape 108"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33" name="AutoShape 109"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34" name="AutoShape 353"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35" name="AutoShape 354"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36" name="AutoShape 355"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37" name="AutoShape 356"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38" name="AutoShape 357"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39" name="AutoShape 358"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40" name="AutoShape 359"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41" name="AutoShape 360"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42" name="AutoShape 104"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43" name="AutoShape 105"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44" name="AutoShape 106"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45" name="AutoShape 107"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46" name="AutoShape 108"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47" name="AutoShape 109"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48" name="AutoShape 353"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49" name="AutoShape 354"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50" name="AutoShape 355"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51" name="AutoShape 356"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52" name="AutoShape 357"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53" name="AutoShape 358"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54" name="AutoShape 359"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55" name="AutoShape 360"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56" name="AutoShape 104"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57" name="AutoShape 105"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58" name="AutoShape 106"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59" name="AutoShape 107"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60" name="AutoShape 108"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28575" cy="206581"/>
    <xdr:sp macro="" textlink="">
      <xdr:nvSpPr>
        <xdr:cNvPr id="1561" name="AutoShape 109" descr="image0011"/>
        <xdr:cNvSpPr>
          <a:spLocks noChangeAspect="1" noChangeArrowheads="1"/>
        </xdr:cNvSpPr>
      </xdr:nvSpPr>
      <xdr:spPr bwMode="auto">
        <a:xfrm>
          <a:off x="5770145" y="11754852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62" name="AutoShape 353"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63" name="AutoShape 354"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64" name="AutoShape 355"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65" name="AutoShape 356"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66" name="AutoShape 357"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67" name="AutoShape 358"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68" name="AutoShape 359"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652</xdr:row>
      <xdr:rowOff>0</xdr:rowOff>
    </xdr:from>
    <xdr:ext cx="38100" cy="206581"/>
    <xdr:sp macro="" textlink="">
      <xdr:nvSpPr>
        <xdr:cNvPr id="1569" name="AutoShape 360" descr="image0011"/>
        <xdr:cNvSpPr>
          <a:spLocks noChangeAspect="1" noChangeArrowheads="1"/>
        </xdr:cNvSpPr>
      </xdr:nvSpPr>
      <xdr:spPr bwMode="auto">
        <a:xfrm>
          <a:off x="5770145" y="11754852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570" name="AutoShape 104"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571" name="AutoShape 105"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572" name="AutoShape 106"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573" name="AutoShape 107"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574" name="AutoShape 108"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575" name="AutoShape 109"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576" name="AutoShape 353"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577" name="AutoShape 354"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578" name="AutoShape 355"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579" name="AutoShape 356"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580" name="AutoShape 357"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581" name="AutoShape 358"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582" name="AutoShape 359"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583" name="AutoShape 360"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584" name="AutoShape 104"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585" name="AutoShape 105"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586" name="AutoShape 106"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587" name="AutoShape 107"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588" name="AutoShape 108"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589" name="AutoShape 109"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590" name="AutoShape 353"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591" name="AutoShape 354"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592" name="AutoShape 355"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593" name="AutoShape 356"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594" name="AutoShape 357"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595" name="AutoShape 358"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596" name="AutoShape 359"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597" name="AutoShape 360"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598" name="AutoShape 104"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599" name="AutoShape 105"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00" name="AutoShape 106"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01" name="AutoShape 107"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02" name="AutoShape 108"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03" name="AutoShape 109"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04" name="AutoShape 353"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05" name="AutoShape 354"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06" name="AutoShape 355"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07" name="AutoShape 356"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08" name="AutoShape 357"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09" name="AutoShape 358"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10" name="AutoShape 359"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11" name="AutoShape 360"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12" name="AutoShape 104"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13" name="AutoShape 105"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14" name="AutoShape 106"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15" name="AutoShape 107"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16" name="AutoShape 108"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17" name="AutoShape 109"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18" name="AutoShape 353"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19" name="AutoShape 354"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20" name="AutoShape 355"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21" name="AutoShape 356"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22" name="AutoShape 357"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23" name="AutoShape 358"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24" name="AutoShape 359"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25" name="AutoShape 360"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26" name="AutoShape 104"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27" name="AutoShape 105"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28" name="AutoShape 106"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29" name="AutoShape 107"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30" name="AutoShape 108"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31" name="AutoShape 109"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32" name="AutoShape 353"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33" name="AutoShape 354"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34" name="AutoShape 355"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35" name="AutoShape 356"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36" name="AutoShape 357"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37" name="AutoShape 358"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38" name="AutoShape 359"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39" name="AutoShape 360"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40" name="AutoShape 104"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41" name="AutoShape 105"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42" name="AutoShape 106"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43" name="AutoShape 107"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44" name="AutoShape 108"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45" name="AutoShape 109"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46" name="AutoShape 353"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47" name="AutoShape 354"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48" name="AutoShape 355"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49" name="AutoShape 356"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50" name="AutoShape 357"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51" name="AutoShape 358"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52" name="AutoShape 359"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53" name="AutoShape 360"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54" name="AutoShape 104"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55" name="AutoShape 105"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56" name="AutoShape 106"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57" name="AutoShape 107"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58" name="AutoShape 108"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59" name="AutoShape 109"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60" name="AutoShape 353"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61" name="AutoShape 354"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62" name="AutoShape 355"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63" name="AutoShape 356"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64" name="AutoShape 357"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65" name="AutoShape 358"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66" name="AutoShape 359"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67" name="AutoShape 360"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68" name="AutoShape 104"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69" name="AutoShape 105"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70" name="AutoShape 106"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71" name="AutoShape 107"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72" name="AutoShape 108"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28575" cy="206581"/>
    <xdr:sp macro="" textlink="">
      <xdr:nvSpPr>
        <xdr:cNvPr id="1673" name="AutoShape 109" descr="image0011"/>
        <xdr:cNvSpPr>
          <a:spLocks noChangeAspect="1" noChangeArrowheads="1"/>
        </xdr:cNvSpPr>
      </xdr:nvSpPr>
      <xdr:spPr bwMode="auto">
        <a:xfrm>
          <a:off x="5770145" y="12027067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74" name="AutoShape 353"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75" name="AutoShape 354"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76" name="AutoShape 355"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77" name="AutoShape 356"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78" name="AutoShape 357"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79" name="AutoShape 358"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80" name="AutoShape 359"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671</xdr:row>
      <xdr:rowOff>0</xdr:rowOff>
    </xdr:from>
    <xdr:ext cx="38100" cy="206581"/>
    <xdr:sp macro="" textlink="">
      <xdr:nvSpPr>
        <xdr:cNvPr id="1681" name="AutoShape 360" descr="image0011"/>
        <xdr:cNvSpPr>
          <a:spLocks noChangeAspect="1" noChangeArrowheads="1"/>
        </xdr:cNvSpPr>
      </xdr:nvSpPr>
      <xdr:spPr bwMode="auto">
        <a:xfrm>
          <a:off x="5770145" y="12027067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682" name="AutoShape 104"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683" name="AutoShape 105"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684" name="AutoShape 106"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685" name="AutoShape 107"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686" name="AutoShape 108"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687" name="AutoShape 109"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688" name="AutoShape 353"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689" name="AutoShape 354"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690" name="AutoShape 355"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691" name="AutoShape 356"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692" name="AutoShape 357"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693" name="AutoShape 358"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694" name="AutoShape 359"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695" name="AutoShape 360"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696" name="AutoShape 104"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697" name="AutoShape 105"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698" name="AutoShape 106"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699" name="AutoShape 107"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00" name="AutoShape 108"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01" name="AutoShape 109"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02" name="AutoShape 353"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03" name="AutoShape 354"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04" name="AutoShape 355"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05" name="AutoShape 356"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06" name="AutoShape 357"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07" name="AutoShape 358"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08" name="AutoShape 359"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09" name="AutoShape 360"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10" name="AutoShape 104"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11" name="AutoShape 105"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12" name="AutoShape 106"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13" name="AutoShape 107"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14" name="AutoShape 108"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15" name="AutoShape 109"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16" name="AutoShape 353"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17" name="AutoShape 354"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18" name="AutoShape 355"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19" name="AutoShape 356"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20" name="AutoShape 357"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21" name="AutoShape 358"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22" name="AutoShape 359"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23" name="AutoShape 360"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24" name="AutoShape 104"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25" name="AutoShape 105"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26" name="AutoShape 106"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27" name="AutoShape 107"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28" name="AutoShape 108"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29" name="AutoShape 109"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30" name="AutoShape 353"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31" name="AutoShape 354"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32" name="AutoShape 355"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33" name="AutoShape 356"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34" name="AutoShape 357"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35" name="AutoShape 358"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36" name="AutoShape 359"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37" name="AutoShape 360"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38" name="AutoShape 104"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39" name="AutoShape 105"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40" name="AutoShape 106"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41" name="AutoShape 107"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42" name="AutoShape 108"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43" name="AutoShape 109"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44" name="AutoShape 353"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45" name="AutoShape 354"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46" name="AutoShape 355"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47" name="AutoShape 356"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48" name="AutoShape 357"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49" name="AutoShape 358"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50" name="AutoShape 359"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51" name="AutoShape 360"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52" name="AutoShape 104"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53" name="AutoShape 105"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54" name="AutoShape 106"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55" name="AutoShape 107"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56" name="AutoShape 108"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57" name="AutoShape 109"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58" name="AutoShape 353"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59" name="AutoShape 354"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60" name="AutoShape 355"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61" name="AutoShape 356"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62" name="AutoShape 357"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63" name="AutoShape 358"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64" name="AutoShape 359"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65" name="AutoShape 360"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66" name="AutoShape 104"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67" name="AutoShape 105"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68" name="AutoShape 106"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69" name="AutoShape 107"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70" name="AutoShape 108"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71" name="AutoShape 109"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72" name="AutoShape 353"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73" name="AutoShape 354"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74" name="AutoShape 355"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75" name="AutoShape 356"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76" name="AutoShape 357"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77" name="AutoShape 358"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78" name="AutoShape 359"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79" name="AutoShape 360"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80" name="AutoShape 104"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81" name="AutoShape 105"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82" name="AutoShape 106"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83" name="AutoShape 107"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84" name="AutoShape 108"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28575" cy="206581"/>
    <xdr:sp macro="" textlink="">
      <xdr:nvSpPr>
        <xdr:cNvPr id="1785" name="AutoShape 109" descr="image0011"/>
        <xdr:cNvSpPr>
          <a:spLocks noChangeAspect="1" noChangeArrowheads="1"/>
        </xdr:cNvSpPr>
      </xdr:nvSpPr>
      <xdr:spPr bwMode="auto">
        <a:xfrm>
          <a:off x="5770145" y="125674855"/>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86" name="AutoShape 353"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87" name="AutoShape 354"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88" name="AutoShape 355"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89" name="AutoShape 356"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90" name="AutoShape 357"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91" name="AutoShape 358"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92" name="AutoShape 359"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694</xdr:row>
      <xdr:rowOff>0</xdr:rowOff>
    </xdr:from>
    <xdr:ext cx="38100" cy="206581"/>
    <xdr:sp macro="" textlink="">
      <xdr:nvSpPr>
        <xdr:cNvPr id="1793" name="AutoShape 360" descr="image0011"/>
        <xdr:cNvSpPr>
          <a:spLocks noChangeAspect="1" noChangeArrowheads="1"/>
        </xdr:cNvSpPr>
      </xdr:nvSpPr>
      <xdr:spPr bwMode="auto">
        <a:xfrm>
          <a:off x="5770145" y="125674855"/>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794" name="AutoShape 104"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795" name="AutoShape 105"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796" name="AutoShape 106"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797" name="AutoShape 107"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798" name="AutoShape 108"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799" name="AutoShape 109"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00" name="AutoShape 353"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01" name="AutoShape 354"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02" name="AutoShape 355"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03" name="AutoShape 356"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04" name="AutoShape 357"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05" name="AutoShape 358"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06" name="AutoShape 359"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07" name="AutoShape 360"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08" name="AutoShape 104"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09" name="AutoShape 105"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10" name="AutoShape 106"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11" name="AutoShape 107"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12" name="AutoShape 108"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13" name="AutoShape 109"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14" name="AutoShape 353"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15" name="AutoShape 354"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16" name="AutoShape 355"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17" name="AutoShape 356"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18" name="AutoShape 357"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19" name="AutoShape 358"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20" name="AutoShape 359"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21" name="AutoShape 360"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22" name="AutoShape 104"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23" name="AutoShape 105"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24" name="AutoShape 106"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25" name="AutoShape 107"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26" name="AutoShape 108"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27" name="AutoShape 109"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28" name="AutoShape 353"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29" name="AutoShape 354"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30" name="AutoShape 355"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31" name="AutoShape 356"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32" name="AutoShape 357"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33" name="AutoShape 358"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34" name="AutoShape 359"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35" name="AutoShape 360"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36" name="AutoShape 104"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37" name="AutoShape 105"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38" name="AutoShape 106"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39" name="AutoShape 107"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40" name="AutoShape 108"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41" name="AutoShape 109"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42" name="AutoShape 353"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43" name="AutoShape 354"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44" name="AutoShape 355"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45" name="AutoShape 356"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46" name="AutoShape 357"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47" name="AutoShape 358"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48" name="AutoShape 359"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49" name="AutoShape 360"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50" name="AutoShape 104"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51" name="AutoShape 105"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52" name="AutoShape 106"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53" name="AutoShape 107"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54" name="AutoShape 108"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55" name="AutoShape 109"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56" name="AutoShape 353"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57" name="AutoShape 354"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58" name="AutoShape 355"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59" name="AutoShape 356"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60" name="AutoShape 357"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61" name="AutoShape 358"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62" name="AutoShape 359"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63" name="AutoShape 360"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64" name="AutoShape 104"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65" name="AutoShape 105"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66" name="AutoShape 106"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67" name="AutoShape 107"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68" name="AutoShape 108"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69" name="AutoShape 109"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70" name="AutoShape 353"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71" name="AutoShape 354"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72" name="AutoShape 355"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73" name="AutoShape 356"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74" name="AutoShape 357"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75" name="AutoShape 358"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76" name="AutoShape 359"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77" name="AutoShape 360"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78" name="AutoShape 104"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79" name="AutoShape 105"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80" name="AutoShape 106"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81" name="AutoShape 107"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82" name="AutoShape 108"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83" name="AutoShape 109"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84" name="AutoShape 353"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85" name="AutoShape 354"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86" name="AutoShape 355"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87" name="AutoShape 356"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88" name="AutoShape 357"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89" name="AutoShape 358"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90" name="AutoShape 359"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91" name="AutoShape 360"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92" name="AutoShape 104"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93" name="AutoShape 105"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94" name="AutoShape 106"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95" name="AutoShape 107"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96" name="AutoShape 108"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28575" cy="206581"/>
    <xdr:sp macro="" textlink="">
      <xdr:nvSpPr>
        <xdr:cNvPr id="1897" name="AutoShape 109" descr="image0011"/>
        <xdr:cNvSpPr>
          <a:spLocks noChangeAspect="1" noChangeArrowheads="1"/>
        </xdr:cNvSpPr>
      </xdr:nvSpPr>
      <xdr:spPr bwMode="auto">
        <a:xfrm>
          <a:off x="5770145" y="13028696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98" name="AutoShape 353"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899" name="AutoShape 354"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900" name="AutoShape 355"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901" name="AutoShape 356"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902" name="AutoShape 357"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903" name="AutoShape 358"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904" name="AutoShape 359"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727</xdr:row>
      <xdr:rowOff>0</xdr:rowOff>
    </xdr:from>
    <xdr:ext cx="38100" cy="206581"/>
    <xdr:sp macro="" textlink="">
      <xdr:nvSpPr>
        <xdr:cNvPr id="1905" name="AutoShape 360" descr="image0011"/>
        <xdr:cNvSpPr>
          <a:spLocks noChangeAspect="1" noChangeArrowheads="1"/>
        </xdr:cNvSpPr>
      </xdr:nvSpPr>
      <xdr:spPr bwMode="auto">
        <a:xfrm>
          <a:off x="5770145" y="13028696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06" name="AutoShape 104"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07" name="AutoShape 105"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08" name="AutoShape 106"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09" name="AutoShape 107"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10" name="AutoShape 108"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11" name="AutoShape 109"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12" name="AutoShape 353"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13" name="AutoShape 354"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14" name="AutoShape 355"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15" name="AutoShape 356"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16" name="AutoShape 357"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17" name="AutoShape 358"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18" name="AutoShape 359"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19" name="AutoShape 360"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20" name="AutoShape 104"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21" name="AutoShape 105"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22" name="AutoShape 106"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23" name="AutoShape 107"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24" name="AutoShape 108"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25" name="AutoShape 109"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26" name="AutoShape 353"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27" name="AutoShape 354"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28" name="AutoShape 355"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29" name="AutoShape 356"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30" name="AutoShape 357"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31" name="AutoShape 358"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32" name="AutoShape 359"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33" name="AutoShape 360"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34" name="AutoShape 104"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35" name="AutoShape 105"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36" name="AutoShape 106"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37" name="AutoShape 107"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38" name="AutoShape 108"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39" name="AutoShape 109"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40" name="AutoShape 353"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41" name="AutoShape 354"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42" name="AutoShape 355"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43" name="AutoShape 356"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44" name="AutoShape 357"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45" name="AutoShape 358"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46" name="AutoShape 359"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47" name="AutoShape 360"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48" name="AutoShape 104"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49" name="AutoShape 105"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50" name="AutoShape 106"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51" name="AutoShape 107"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52" name="AutoShape 108"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53" name="AutoShape 109"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54" name="AutoShape 353"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55" name="AutoShape 354"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56" name="AutoShape 355"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57" name="AutoShape 356"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58" name="AutoShape 357"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59" name="AutoShape 358"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60" name="AutoShape 359"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61" name="AutoShape 360"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62" name="AutoShape 104"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63" name="AutoShape 105"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64" name="AutoShape 106"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65" name="AutoShape 107"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66" name="AutoShape 108"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67" name="AutoShape 109"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68" name="AutoShape 353"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69" name="AutoShape 354"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70" name="AutoShape 355"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71" name="AutoShape 356"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72" name="AutoShape 357"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73" name="AutoShape 358"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74" name="AutoShape 359"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75" name="AutoShape 360"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76" name="AutoShape 104"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77" name="AutoShape 105"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78" name="AutoShape 106"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79" name="AutoShape 107"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80" name="AutoShape 108"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81" name="AutoShape 109"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82" name="AutoShape 353"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83" name="AutoShape 354"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84" name="AutoShape 355"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85" name="AutoShape 356"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86" name="AutoShape 357"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87" name="AutoShape 358"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88" name="AutoShape 359"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89" name="AutoShape 360"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90" name="AutoShape 104"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91" name="AutoShape 105"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92" name="AutoShape 106"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93" name="AutoShape 107"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94" name="AutoShape 108"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1995" name="AutoShape 109"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96" name="AutoShape 353"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97" name="AutoShape 354"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98" name="AutoShape 355"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1999" name="AutoShape 356"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2000" name="AutoShape 357"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2001" name="AutoShape 358"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2002" name="AutoShape 359"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2003" name="AutoShape 360"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2004" name="AutoShape 104"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2005" name="AutoShape 105"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2006" name="AutoShape 106"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2007" name="AutoShape 107"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2008" name="AutoShape 108"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28575" cy="206581"/>
    <xdr:sp macro="" textlink="">
      <xdr:nvSpPr>
        <xdr:cNvPr id="2009" name="AutoShape 109" descr="image0011"/>
        <xdr:cNvSpPr>
          <a:spLocks noChangeAspect="1" noChangeArrowheads="1"/>
        </xdr:cNvSpPr>
      </xdr:nvSpPr>
      <xdr:spPr bwMode="auto">
        <a:xfrm>
          <a:off x="5770145" y="1363980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2010" name="AutoShape 353"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2011" name="AutoShape 354"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2012" name="AutoShape 355"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2013" name="AutoShape 356"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2014" name="AutoShape 357"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2015" name="AutoShape 358"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2016" name="AutoShape 359"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756</xdr:row>
      <xdr:rowOff>0</xdr:rowOff>
    </xdr:from>
    <xdr:ext cx="38100" cy="206581"/>
    <xdr:sp macro="" textlink="">
      <xdr:nvSpPr>
        <xdr:cNvPr id="2017" name="AutoShape 360" descr="image0011"/>
        <xdr:cNvSpPr>
          <a:spLocks noChangeAspect="1" noChangeArrowheads="1"/>
        </xdr:cNvSpPr>
      </xdr:nvSpPr>
      <xdr:spPr bwMode="auto">
        <a:xfrm>
          <a:off x="5770145" y="1363980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18" name="AutoShape 104"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19" name="AutoShape 105"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20" name="AutoShape 106"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21" name="AutoShape 107"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22" name="AutoShape 108"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23" name="AutoShape 109"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24" name="AutoShape 353"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25" name="AutoShape 354"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26" name="AutoShape 355"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27" name="AutoShape 356"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28" name="AutoShape 357"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29" name="AutoShape 358"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30" name="AutoShape 359"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31" name="AutoShape 360"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32" name="AutoShape 104"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33" name="AutoShape 105"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34" name="AutoShape 106"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35" name="AutoShape 107"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36" name="AutoShape 108"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37" name="AutoShape 109"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38" name="AutoShape 353"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39" name="AutoShape 354"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40" name="AutoShape 355"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41" name="AutoShape 356"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42" name="AutoShape 357"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43" name="AutoShape 358"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44" name="AutoShape 359"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45" name="AutoShape 360"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46" name="AutoShape 104"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47" name="AutoShape 105"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48" name="AutoShape 106"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49" name="AutoShape 107"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50" name="AutoShape 108"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51" name="AutoShape 109"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52" name="AutoShape 353"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53" name="AutoShape 354"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54" name="AutoShape 355"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55" name="AutoShape 356"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56" name="AutoShape 357"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57" name="AutoShape 358"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58" name="AutoShape 359"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59" name="AutoShape 360"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60" name="AutoShape 104"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61" name="AutoShape 105"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62" name="AutoShape 106"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63" name="AutoShape 107"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64" name="AutoShape 108"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65" name="AutoShape 109"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66" name="AutoShape 353"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67" name="AutoShape 354"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68" name="AutoShape 355"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69" name="AutoShape 356"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70" name="AutoShape 357"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71" name="AutoShape 358"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72" name="AutoShape 359"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73" name="AutoShape 360"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74" name="AutoShape 104"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75" name="AutoShape 105"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76" name="AutoShape 106"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77" name="AutoShape 107"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78" name="AutoShape 108"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79" name="AutoShape 109"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80" name="AutoShape 353"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81" name="AutoShape 354"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82" name="AutoShape 355"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83" name="AutoShape 356"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84" name="AutoShape 357"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85" name="AutoShape 358"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86" name="AutoShape 359"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87" name="AutoShape 360"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88" name="AutoShape 104"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89" name="AutoShape 105"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90" name="AutoShape 106"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91" name="AutoShape 107"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92" name="AutoShape 108"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093" name="AutoShape 109"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94" name="AutoShape 353"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95" name="AutoShape 354"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96" name="AutoShape 355"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97" name="AutoShape 356"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98" name="AutoShape 357"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099" name="AutoShape 358"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100" name="AutoShape 359"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101" name="AutoShape 360"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102" name="AutoShape 104"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103" name="AutoShape 105"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104" name="AutoShape 106"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105" name="AutoShape 107"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106" name="AutoShape 108"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107" name="AutoShape 109"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108" name="AutoShape 353"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109" name="AutoShape 354"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110" name="AutoShape 355"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111" name="AutoShape 356"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112" name="AutoShape 357"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113" name="AutoShape 358"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114" name="AutoShape 359"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115" name="AutoShape 360"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116" name="AutoShape 104"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117" name="AutoShape 105"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118" name="AutoShape 106"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119" name="AutoShape 107"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120" name="AutoShape 108"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28575" cy="206581"/>
    <xdr:sp macro="" textlink="">
      <xdr:nvSpPr>
        <xdr:cNvPr id="2121" name="AutoShape 109" descr="image0011"/>
        <xdr:cNvSpPr>
          <a:spLocks noChangeAspect="1" noChangeArrowheads="1"/>
        </xdr:cNvSpPr>
      </xdr:nvSpPr>
      <xdr:spPr bwMode="auto">
        <a:xfrm>
          <a:off x="5770145" y="14252909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122" name="AutoShape 353"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123" name="AutoShape 354"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124" name="AutoShape 355"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125" name="AutoShape 356"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126" name="AutoShape 357"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127" name="AutoShape 358"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128" name="AutoShape 359"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776</xdr:row>
      <xdr:rowOff>0</xdr:rowOff>
    </xdr:from>
    <xdr:ext cx="38100" cy="206581"/>
    <xdr:sp macro="" textlink="">
      <xdr:nvSpPr>
        <xdr:cNvPr id="2129" name="AutoShape 360" descr="image0011"/>
        <xdr:cNvSpPr>
          <a:spLocks noChangeAspect="1" noChangeArrowheads="1"/>
        </xdr:cNvSpPr>
      </xdr:nvSpPr>
      <xdr:spPr bwMode="auto">
        <a:xfrm>
          <a:off x="5770145" y="14252909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30" name="AutoShape 104"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31" name="AutoShape 105"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32" name="AutoShape 106"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33" name="AutoShape 107"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34" name="AutoShape 108"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35" name="AutoShape 109"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36" name="AutoShape 353"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37" name="AutoShape 354"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38" name="AutoShape 355"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39" name="AutoShape 356"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40" name="AutoShape 357"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41" name="AutoShape 358"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42" name="AutoShape 359"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43" name="AutoShape 360"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44" name="AutoShape 104"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45" name="AutoShape 105"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46" name="AutoShape 106"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47" name="AutoShape 107"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48" name="AutoShape 108"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49" name="AutoShape 109"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50" name="AutoShape 353"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51" name="AutoShape 354"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52" name="AutoShape 355"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53" name="AutoShape 356"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54" name="AutoShape 357"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55" name="AutoShape 358"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56" name="AutoShape 359"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57" name="AutoShape 360"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58" name="AutoShape 104"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59" name="AutoShape 105"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60" name="AutoShape 106"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61" name="AutoShape 107"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62" name="AutoShape 108"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63" name="AutoShape 109"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64" name="AutoShape 353"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65" name="AutoShape 354"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66" name="AutoShape 355"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67" name="AutoShape 356"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68" name="AutoShape 357"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69" name="AutoShape 358"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70" name="AutoShape 359"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71" name="AutoShape 360"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72" name="AutoShape 104"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73" name="AutoShape 105"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74" name="AutoShape 106"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75" name="AutoShape 107"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76" name="AutoShape 108"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77" name="AutoShape 109"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78" name="AutoShape 353"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79" name="AutoShape 354"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80" name="AutoShape 355"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81" name="AutoShape 356"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82" name="AutoShape 357"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83" name="AutoShape 358"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84" name="AutoShape 359"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85" name="AutoShape 360"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86" name="AutoShape 104"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87" name="AutoShape 105"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88" name="AutoShape 106"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89" name="AutoShape 107"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90" name="AutoShape 108"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191" name="AutoShape 109"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92" name="AutoShape 353"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93" name="AutoShape 354"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94" name="AutoShape 355"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95" name="AutoShape 356"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96" name="AutoShape 357"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97" name="AutoShape 358"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98" name="AutoShape 359"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199" name="AutoShape 360"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200" name="AutoShape 104"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201" name="AutoShape 105"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202" name="AutoShape 106"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203" name="AutoShape 107"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204" name="AutoShape 108"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205" name="AutoShape 109"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06" name="AutoShape 353"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07" name="AutoShape 354"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08" name="AutoShape 355"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09" name="AutoShape 356"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10" name="AutoShape 357"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11" name="AutoShape 358"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12" name="AutoShape 359"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13" name="AutoShape 360"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214" name="AutoShape 104"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215" name="AutoShape 105"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216" name="AutoShape 106"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217" name="AutoShape 107"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218" name="AutoShape 108"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219" name="AutoShape 109"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20" name="AutoShape 353"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21" name="AutoShape 354"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22" name="AutoShape 355"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23" name="AutoShape 356"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24" name="AutoShape 357"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25" name="AutoShape 358"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26" name="AutoShape 359"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27" name="AutoShape 360"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228" name="AutoShape 104"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229" name="AutoShape 105"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230" name="AutoShape 106"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231" name="AutoShape 107"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232" name="AutoShape 108"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28575" cy="206581"/>
    <xdr:sp macro="" textlink="">
      <xdr:nvSpPr>
        <xdr:cNvPr id="2233" name="AutoShape 109" descr="image0011"/>
        <xdr:cNvSpPr>
          <a:spLocks noChangeAspect="1" noChangeArrowheads="1"/>
        </xdr:cNvSpPr>
      </xdr:nvSpPr>
      <xdr:spPr bwMode="auto">
        <a:xfrm>
          <a:off x="5770145" y="146429329"/>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34" name="AutoShape 353"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35" name="AutoShape 354"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36" name="AutoShape 355"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37" name="AutoShape 356"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38" name="AutoShape 357"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39" name="AutoShape 358"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40" name="AutoShape 359"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796</xdr:row>
      <xdr:rowOff>0</xdr:rowOff>
    </xdr:from>
    <xdr:ext cx="38100" cy="206581"/>
    <xdr:sp macro="" textlink="">
      <xdr:nvSpPr>
        <xdr:cNvPr id="2241" name="AutoShape 360" descr="image0011"/>
        <xdr:cNvSpPr>
          <a:spLocks noChangeAspect="1" noChangeArrowheads="1"/>
        </xdr:cNvSpPr>
      </xdr:nvSpPr>
      <xdr:spPr bwMode="auto">
        <a:xfrm>
          <a:off x="5770145" y="146429329"/>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42" name="AutoShape 104"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43" name="AutoShape 105"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44" name="AutoShape 106"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45" name="AutoShape 107"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46" name="AutoShape 108"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47" name="AutoShape 109"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48" name="AutoShape 353"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49" name="AutoShape 354"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50" name="AutoShape 355"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51" name="AutoShape 356"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52" name="AutoShape 357"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53" name="AutoShape 358"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54" name="AutoShape 359"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55" name="AutoShape 360"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56" name="AutoShape 104"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57" name="AutoShape 105"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58" name="AutoShape 106"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59" name="AutoShape 107"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60" name="AutoShape 108"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61" name="AutoShape 109"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62" name="AutoShape 353"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63" name="AutoShape 354"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64" name="AutoShape 355"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65" name="AutoShape 356"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66" name="AutoShape 357"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67" name="AutoShape 358"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68" name="AutoShape 359"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69" name="AutoShape 360"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70" name="AutoShape 104"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71" name="AutoShape 105"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72" name="AutoShape 106"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73" name="AutoShape 107"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74" name="AutoShape 108"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75" name="AutoShape 109"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76" name="AutoShape 353"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77" name="AutoShape 354"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78" name="AutoShape 355"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79" name="AutoShape 356"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80" name="AutoShape 357"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81" name="AutoShape 358"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82" name="AutoShape 359"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83" name="AutoShape 360"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84" name="AutoShape 104"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85" name="AutoShape 105"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86" name="AutoShape 106"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87" name="AutoShape 107"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88" name="AutoShape 108"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89" name="AutoShape 109"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90" name="AutoShape 353"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91" name="AutoShape 354"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92" name="AutoShape 355"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93" name="AutoShape 356"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94" name="AutoShape 357"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95" name="AutoShape 358"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96" name="AutoShape 359"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297" name="AutoShape 360"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98" name="AutoShape 104"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299" name="AutoShape 105"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00" name="AutoShape 106"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01" name="AutoShape 107"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02" name="AutoShape 108"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03" name="AutoShape 109"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04" name="AutoShape 353"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05" name="AutoShape 354"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06" name="AutoShape 355"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07" name="AutoShape 356"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08" name="AutoShape 357"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09" name="AutoShape 358"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10" name="AutoShape 359"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11" name="AutoShape 360"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12" name="AutoShape 104"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13" name="AutoShape 105"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14" name="AutoShape 106"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15" name="AutoShape 107"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16" name="AutoShape 108"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17" name="AutoShape 109"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18" name="AutoShape 353"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19" name="AutoShape 354"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20" name="AutoShape 355"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21" name="AutoShape 356"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22" name="AutoShape 357"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23" name="AutoShape 358"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24" name="AutoShape 359"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25" name="AutoShape 360"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26" name="AutoShape 104"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27" name="AutoShape 105"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28" name="AutoShape 106"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29" name="AutoShape 107"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30" name="AutoShape 108"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31" name="AutoShape 109"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32" name="AutoShape 353"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33" name="AutoShape 354"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34" name="AutoShape 355"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35" name="AutoShape 356"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36" name="AutoShape 357"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37" name="AutoShape 358"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38" name="AutoShape 359"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39" name="AutoShape 360"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40" name="AutoShape 104"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41" name="AutoShape 105"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42" name="AutoShape 106"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43" name="AutoShape 107"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44" name="AutoShape 108"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28575" cy="206581"/>
    <xdr:sp macro="" textlink="">
      <xdr:nvSpPr>
        <xdr:cNvPr id="2345" name="AutoShape 109" descr="image0011"/>
        <xdr:cNvSpPr>
          <a:spLocks noChangeAspect="1" noChangeArrowheads="1"/>
        </xdr:cNvSpPr>
      </xdr:nvSpPr>
      <xdr:spPr bwMode="auto">
        <a:xfrm>
          <a:off x="5770145" y="150434842"/>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46" name="AutoShape 353"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47" name="AutoShape 354"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48" name="AutoShape 355"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49" name="AutoShape 356"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50" name="AutoShape 357"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51" name="AutoShape 358"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52" name="AutoShape 359"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868</xdr:row>
      <xdr:rowOff>0</xdr:rowOff>
    </xdr:from>
    <xdr:ext cx="38100" cy="206581"/>
    <xdr:sp macro="" textlink="">
      <xdr:nvSpPr>
        <xdr:cNvPr id="2353" name="AutoShape 360" descr="image0011"/>
        <xdr:cNvSpPr>
          <a:spLocks noChangeAspect="1" noChangeArrowheads="1"/>
        </xdr:cNvSpPr>
      </xdr:nvSpPr>
      <xdr:spPr bwMode="auto">
        <a:xfrm>
          <a:off x="5770145" y="150434842"/>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54" name="AutoShape 104"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55" name="AutoShape 105"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56" name="AutoShape 106"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57" name="AutoShape 107"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58" name="AutoShape 108"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59" name="AutoShape 109"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60" name="AutoShape 353"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61" name="AutoShape 354"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62" name="AutoShape 355"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63" name="AutoShape 356"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64" name="AutoShape 357"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65" name="AutoShape 358"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66" name="AutoShape 359"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67" name="AutoShape 360"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68" name="AutoShape 104"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69" name="AutoShape 105"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70" name="AutoShape 106"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71" name="AutoShape 107"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72" name="AutoShape 108"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73" name="AutoShape 109"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74" name="AutoShape 353"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75" name="AutoShape 354"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76" name="AutoShape 355"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77" name="AutoShape 356"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78" name="AutoShape 357"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79" name="AutoShape 358"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80" name="AutoShape 359"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81" name="AutoShape 360"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82" name="AutoShape 104"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83" name="AutoShape 105"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84" name="AutoShape 106"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85" name="AutoShape 107"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86" name="AutoShape 108"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87" name="AutoShape 109"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88" name="AutoShape 353"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89" name="AutoShape 354"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90" name="AutoShape 355"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91" name="AutoShape 356"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92" name="AutoShape 357"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93" name="AutoShape 358"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94" name="AutoShape 359"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395" name="AutoShape 360"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96" name="AutoShape 104"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97" name="AutoShape 105"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98" name="AutoShape 106"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399" name="AutoShape 107"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00" name="AutoShape 108"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01" name="AutoShape 109"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02" name="AutoShape 353"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03" name="AutoShape 354"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04" name="AutoShape 355"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05" name="AutoShape 356"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06" name="AutoShape 357"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07" name="AutoShape 358"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08" name="AutoShape 359"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09" name="AutoShape 360"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10" name="AutoShape 104"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11" name="AutoShape 105"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12" name="AutoShape 106"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13" name="AutoShape 107"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14" name="AutoShape 108"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15" name="AutoShape 109"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16" name="AutoShape 353"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17" name="AutoShape 354"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18" name="AutoShape 355"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19" name="AutoShape 356"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20" name="AutoShape 357"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21" name="AutoShape 358"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22" name="AutoShape 359"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23" name="AutoShape 360"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24" name="AutoShape 104"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25" name="AutoShape 105"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26" name="AutoShape 106"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27" name="AutoShape 107"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28" name="AutoShape 108"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29" name="AutoShape 109"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30" name="AutoShape 353"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31" name="AutoShape 354"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32" name="AutoShape 355"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33" name="AutoShape 356"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34" name="AutoShape 357"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35" name="AutoShape 358"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36" name="AutoShape 359"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37" name="AutoShape 360"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38" name="AutoShape 104"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39" name="AutoShape 105"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40" name="AutoShape 106"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41" name="AutoShape 107"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42" name="AutoShape 108"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43" name="AutoShape 109"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44" name="AutoShape 353"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45" name="AutoShape 354"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46" name="AutoShape 355"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47" name="AutoShape 356"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48" name="AutoShape 357"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49" name="AutoShape 358"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50" name="AutoShape 359"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51" name="AutoShape 360"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52" name="AutoShape 104"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53" name="AutoShape 105"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54" name="AutoShape 106"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55" name="AutoShape 107"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56" name="AutoShape 108"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28575" cy="206581"/>
    <xdr:sp macro="" textlink="">
      <xdr:nvSpPr>
        <xdr:cNvPr id="2457" name="AutoShape 109" descr="image0011"/>
        <xdr:cNvSpPr>
          <a:spLocks noChangeAspect="1" noChangeArrowheads="1"/>
        </xdr:cNvSpPr>
      </xdr:nvSpPr>
      <xdr:spPr bwMode="auto">
        <a:xfrm>
          <a:off x="5770145" y="162616816"/>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58" name="AutoShape 353"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59" name="AutoShape 354"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60" name="AutoShape 355"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61" name="AutoShape 356"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62" name="AutoShape 357"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63" name="AutoShape 358"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64" name="AutoShape 359"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901</xdr:row>
      <xdr:rowOff>0</xdr:rowOff>
    </xdr:from>
    <xdr:ext cx="38100" cy="206581"/>
    <xdr:sp macro="" textlink="">
      <xdr:nvSpPr>
        <xdr:cNvPr id="2465" name="AutoShape 360" descr="image0011"/>
        <xdr:cNvSpPr>
          <a:spLocks noChangeAspect="1" noChangeArrowheads="1"/>
        </xdr:cNvSpPr>
      </xdr:nvSpPr>
      <xdr:spPr bwMode="auto">
        <a:xfrm>
          <a:off x="5770145" y="162616816"/>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466" name="AutoShape 104"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467" name="AutoShape 105"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468" name="AutoShape 106"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469" name="AutoShape 107"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470" name="AutoShape 108"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471" name="AutoShape 109"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472" name="AutoShape 353"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473" name="AutoShape 354"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474" name="AutoShape 355"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475" name="AutoShape 356"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476" name="AutoShape 357"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477" name="AutoShape 358"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478" name="AutoShape 359"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479" name="AutoShape 360"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480" name="AutoShape 104"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481" name="AutoShape 105"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482" name="AutoShape 106"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483" name="AutoShape 107"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484" name="AutoShape 108"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485" name="AutoShape 109"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486" name="AutoShape 353"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487" name="AutoShape 354"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488" name="AutoShape 355"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489" name="AutoShape 356"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490" name="AutoShape 357"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491" name="AutoShape 358"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492" name="AutoShape 359"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493" name="AutoShape 360"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494" name="AutoShape 104"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495" name="AutoShape 105"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496" name="AutoShape 106"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497" name="AutoShape 107"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498" name="AutoShape 108"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499" name="AutoShape 109"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00" name="AutoShape 353"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01" name="AutoShape 354"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02" name="AutoShape 355"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03" name="AutoShape 356"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04" name="AutoShape 357"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05" name="AutoShape 358"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06" name="AutoShape 359"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07" name="AutoShape 360"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08" name="AutoShape 104"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09" name="AutoShape 105"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10" name="AutoShape 106"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11" name="AutoShape 107"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12" name="AutoShape 108"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13" name="AutoShape 109"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14" name="AutoShape 353"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15" name="AutoShape 354"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16" name="AutoShape 355"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17" name="AutoShape 356"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18" name="AutoShape 357"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19" name="AutoShape 358"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20" name="AutoShape 359"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21" name="AutoShape 360"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22" name="AutoShape 104"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23" name="AutoShape 105"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24" name="AutoShape 106"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25" name="AutoShape 107"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26" name="AutoShape 108"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27" name="AutoShape 109"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28" name="AutoShape 353"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29" name="AutoShape 354"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30" name="AutoShape 355"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31" name="AutoShape 356"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32" name="AutoShape 357"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33" name="AutoShape 358"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34" name="AutoShape 359"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35" name="AutoShape 360"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36" name="AutoShape 104"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37" name="AutoShape 105"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38" name="AutoShape 106"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39" name="AutoShape 107"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40" name="AutoShape 108"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41" name="AutoShape 109"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42" name="AutoShape 353"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43" name="AutoShape 354"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44" name="AutoShape 355"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45" name="AutoShape 356"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46" name="AutoShape 357"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47" name="AutoShape 358"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48" name="AutoShape 359"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49" name="AutoShape 360"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50" name="AutoShape 104"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51" name="AutoShape 105"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52" name="AutoShape 106"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53" name="AutoShape 107"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54" name="AutoShape 108"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55" name="AutoShape 109"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56" name="AutoShape 353"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57" name="AutoShape 354"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58" name="AutoShape 355"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59" name="AutoShape 356"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60" name="AutoShape 357"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61" name="AutoShape 358"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62" name="AutoShape 359"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63" name="AutoShape 360"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64" name="AutoShape 104"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65" name="AutoShape 105"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66" name="AutoShape 106"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67" name="AutoShape 107"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68" name="AutoShape 108"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28575" cy="206581"/>
    <xdr:sp macro="" textlink="">
      <xdr:nvSpPr>
        <xdr:cNvPr id="2569" name="AutoShape 109" descr="image0011"/>
        <xdr:cNvSpPr>
          <a:spLocks noChangeAspect="1" noChangeArrowheads="1"/>
        </xdr:cNvSpPr>
      </xdr:nvSpPr>
      <xdr:spPr bwMode="auto">
        <a:xfrm>
          <a:off x="5770145" y="168592500"/>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70" name="AutoShape 353"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71" name="AutoShape 354"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72" name="AutoShape 355"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73" name="AutoShape 356"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74" name="AutoShape 357"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75" name="AutoShape 358"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76" name="AutoShape 359"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929</xdr:row>
      <xdr:rowOff>0</xdr:rowOff>
    </xdr:from>
    <xdr:ext cx="38100" cy="206581"/>
    <xdr:sp macro="" textlink="">
      <xdr:nvSpPr>
        <xdr:cNvPr id="2577" name="AutoShape 360" descr="image0011"/>
        <xdr:cNvSpPr>
          <a:spLocks noChangeAspect="1" noChangeArrowheads="1"/>
        </xdr:cNvSpPr>
      </xdr:nvSpPr>
      <xdr:spPr bwMode="auto">
        <a:xfrm>
          <a:off x="5770145" y="168592500"/>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578" name="AutoShape 104"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579" name="AutoShape 105"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580" name="AutoShape 106"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581" name="AutoShape 107"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582" name="AutoShape 108"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583" name="AutoShape 109"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584" name="AutoShape 353"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585" name="AutoShape 354"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586" name="AutoShape 355"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587" name="AutoShape 356"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588" name="AutoShape 357"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589" name="AutoShape 358"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590" name="AutoShape 359"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591" name="AutoShape 360"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592" name="AutoShape 104"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593" name="AutoShape 105"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594" name="AutoShape 106"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595" name="AutoShape 107"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596" name="AutoShape 108"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597" name="AutoShape 109"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598" name="AutoShape 353"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599" name="AutoShape 354"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00" name="AutoShape 355"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01" name="AutoShape 356"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02" name="AutoShape 357"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03" name="AutoShape 358"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04" name="AutoShape 359"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05" name="AutoShape 360"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06" name="AutoShape 104"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07" name="AutoShape 105"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08" name="AutoShape 106"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09" name="AutoShape 107"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10" name="AutoShape 108"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11" name="AutoShape 109"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12" name="AutoShape 353"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13" name="AutoShape 354"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14" name="AutoShape 355"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15" name="AutoShape 356"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16" name="AutoShape 357"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17" name="AutoShape 358"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18" name="AutoShape 359"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19" name="AutoShape 360"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20" name="AutoShape 104"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21" name="AutoShape 105"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22" name="AutoShape 106"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23" name="AutoShape 107"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24" name="AutoShape 108"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25" name="AutoShape 109"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26" name="AutoShape 353"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27" name="AutoShape 354"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28" name="AutoShape 355"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29" name="AutoShape 356"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30" name="AutoShape 357"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31" name="AutoShape 358"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32" name="AutoShape 359"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33" name="AutoShape 360"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34" name="AutoShape 104"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35" name="AutoShape 105"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36" name="AutoShape 106"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37" name="AutoShape 107"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38" name="AutoShape 108"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39" name="AutoShape 109"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40" name="AutoShape 353"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41" name="AutoShape 354"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42" name="AutoShape 355"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43" name="AutoShape 356"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44" name="AutoShape 357"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45" name="AutoShape 358"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46" name="AutoShape 359"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47" name="AutoShape 360"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48" name="AutoShape 104"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49" name="AutoShape 105"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50" name="AutoShape 106"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51" name="AutoShape 107"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52" name="AutoShape 108"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53" name="AutoShape 109"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54" name="AutoShape 353"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55" name="AutoShape 354"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56" name="AutoShape 355"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57" name="AutoShape 356"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58" name="AutoShape 357"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59" name="AutoShape 358"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60" name="AutoShape 359"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61" name="AutoShape 360"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62" name="AutoShape 104"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63" name="AutoShape 105"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64" name="AutoShape 106"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65" name="AutoShape 107"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66" name="AutoShape 108"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67" name="AutoShape 109"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68" name="AutoShape 353"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69" name="AutoShape 354"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70" name="AutoShape 355"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71" name="AutoShape 356"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72" name="AutoShape 357"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73" name="AutoShape 358"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74" name="AutoShape 359"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75" name="AutoShape 360"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76" name="AutoShape 104"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77" name="AutoShape 105"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78" name="AutoShape 106"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79" name="AutoShape 107"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80" name="AutoShape 108"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28575" cy="206581"/>
    <xdr:sp macro="" textlink="">
      <xdr:nvSpPr>
        <xdr:cNvPr id="2681" name="AutoShape 109" descr="image0011"/>
        <xdr:cNvSpPr>
          <a:spLocks noChangeAspect="1" noChangeArrowheads="1"/>
        </xdr:cNvSpPr>
      </xdr:nvSpPr>
      <xdr:spPr bwMode="auto">
        <a:xfrm>
          <a:off x="5770145" y="174768711"/>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82" name="AutoShape 353"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83" name="AutoShape 354"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84" name="AutoShape 355"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85" name="AutoShape 356"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86" name="AutoShape 357"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87" name="AutoShape 358"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88" name="AutoShape 359"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936</xdr:row>
      <xdr:rowOff>0</xdr:rowOff>
    </xdr:from>
    <xdr:ext cx="38100" cy="206581"/>
    <xdr:sp macro="" textlink="">
      <xdr:nvSpPr>
        <xdr:cNvPr id="2689" name="AutoShape 360" descr="image0011"/>
        <xdr:cNvSpPr>
          <a:spLocks noChangeAspect="1" noChangeArrowheads="1"/>
        </xdr:cNvSpPr>
      </xdr:nvSpPr>
      <xdr:spPr bwMode="auto">
        <a:xfrm>
          <a:off x="5770145" y="174768711"/>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690" name="AutoShape 104"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691" name="AutoShape 105"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692" name="AutoShape 106"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693" name="AutoShape 107"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694" name="AutoShape 108"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695" name="AutoShape 109"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696" name="AutoShape 353"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697" name="AutoShape 354"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698" name="AutoShape 355"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699" name="AutoShape 356"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00" name="AutoShape 357"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01" name="AutoShape 358"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02" name="AutoShape 359"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03" name="AutoShape 360"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04" name="AutoShape 104"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05" name="AutoShape 105"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06" name="AutoShape 106"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07" name="AutoShape 107"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08" name="AutoShape 108"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09" name="AutoShape 109"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10" name="AutoShape 353"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11" name="AutoShape 354"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12" name="AutoShape 355"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13" name="AutoShape 356"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14" name="AutoShape 357"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15" name="AutoShape 358"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16" name="AutoShape 359"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17" name="AutoShape 360"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18" name="AutoShape 104"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19" name="AutoShape 105"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20" name="AutoShape 106"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21" name="AutoShape 107"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22" name="AutoShape 108"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23" name="AutoShape 109"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24" name="AutoShape 353"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25" name="AutoShape 354"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26" name="AutoShape 355"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27" name="AutoShape 356"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28" name="AutoShape 357"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29" name="AutoShape 358"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30" name="AutoShape 359"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31" name="AutoShape 360"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32" name="AutoShape 104"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33" name="AutoShape 105"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34" name="AutoShape 106"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35" name="AutoShape 107"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36" name="AutoShape 108"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37" name="AutoShape 109"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38" name="AutoShape 353"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39" name="AutoShape 354"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40" name="AutoShape 355"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41" name="AutoShape 356"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42" name="AutoShape 357"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43" name="AutoShape 358"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44" name="AutoShape 359"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45" name="AutoShape 360"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46" name="AutoShape 104"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47" name="AutoShape 105"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48" name="AutoShape 106"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49" name="AutoShape 107"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50" name="AutoShape 108"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51" name="AutoShape 109"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52" name="AutoShape 353"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53" name="AutoShape 354"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54" name="AutoShape 355"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55" name="AutoShape 356"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56" name="AutoShape 357"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57" name="AutoShape 358"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58" name="AutoShape 359"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59" name="AutoShape 360"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60" name="AutoShape 104"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61" name="AutoShape 105"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62" name="AutoShape 106"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63" name="AutoShape 107"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64" name="AutoShape 108"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65" name="AutoShape 109"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66" name="AutoShape 353"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67" name="AutoShape 354"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68" name="AutoShape 355"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69" name="AutoShape 356"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70" name="AutoShape 357"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71" name="AutoShape 358"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72" name="AutoShape 359"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73" name="AutoShape 360"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74" name="AutoShape 104"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75" name="AutoShape 105"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76" name="AutoShape 106"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77" name="AutoShape 107"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78" name="AutoShape 108"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79" name="AutoShape 109"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80" name="AutoShape 353"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81" name="AutoShape 354"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82" name="AutoShape 355"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83" name="AutoShape 356"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84" name="AutoShape 357"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85" name="AutoShape 358"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86" name="AutoShape 359"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87" name="AutoShape 360"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88" name="AutoShape 104"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89" name="AutoShape 105"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90" name="AutoShape 106"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91" name="AutoShape 107"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92" name="AutoShape 108"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28575" cy="206581"/>
    <xdr:sp macro="" textlink="">
      <xdr:nvSpPr>
        <xdr:cNvPr id="2793" name="AutoShape 109" descr="image0011"/>
        <xdr:cNvSpPr>
          <a:spLocks noChangeAspect="1" noChangeArrowheads="1"/>
        </xdr:cNvSpPr>
      </xdr:nvSpPr>
      <xdr:spPr bwMode="auto">
        <a:xfrm>
          <a:off x="5770145" y="17640801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94" name="AutoShape 353"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95" name="AutoShape 354"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96" name="AutoShape 355"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97" name="AutoShape 356"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98" name="AutoShape 357"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799" name="AutoShape 358"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800" name="AutoShape 359"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958</xdr:row>
      <xdr:rowOff>0</xdr:rowOff>
    </xdr:from>
    <xdr:ext cx="38100" cy="206581"/>
    <xdr:sp macro="" textlink="">
      <xdr:nvSpPr>
        <xdr:cNvPr id="2801" name="AutoShape 360" descr="image0011"/>
        <xdr:cNvSpPr>
          <a:spLocks noChangeAspect="1" noChangeArrowheads="1"/>
        </xdr:cNvSpPr>
      </xdr:nvSpPr>
      <xdr:spPr bwMode="auto">
        <a:xfrm>
          <a:off x="5770145" y="17640801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02" name="AutoShape 104"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03" name="AutoShape 105"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04" name="AutoShape 106"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05" name="AutoShape 107"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06" name="AutoShape 108"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07" name="AutoShape 109"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08" name="AutoShape 353"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09" name="AutoShape 354"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10" name="AutoShape 355"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11" name="AutoShape 356"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12" name="AutoShape 357"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13" name="AutoShape 358"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14" name="AutoShape 359"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15" name="AutoShape 360"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16" name="AutoShape 104"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17" name="AutoShape 105"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18" name="AutoShape 106"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19" name="AutoShape 107"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20" name="AutoShape 108"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21" name="AutoShape 109"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22" name="AutoShape 353"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23" name="AutoShape 354"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24" name="AutoShape 355"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25" name="AutoShape 356"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26" name="AutoShape 357"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27" name="AutoShape 358"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28" name="AutoShape 359"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29" name="AutoShape 360"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30" name="AutoShape 104"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31" name="AutoShape 105"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32" name="AutoShape 106"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33" name="AutoShape 107"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34" name="AutoShape 108"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35" name="AutoShape 109"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36" name="AutoShape 353"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37" name="AutoShape 354"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38" name="AutoShape 355"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39" name="AutoShape 356"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40" name="AutoShape 357"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41" name="AutoShape 358"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42" name="AutoShape 359"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43" name="AutoShape 360"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44" name="AutoShape 104"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45" name="AutoShape 105"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46" name="AutoShape 106"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47" name="AutoShape 107"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48" name="AutoShape 108"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49" name="AutoShape 109"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50" name="AutoShape 353"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51" name="AutoShape 354"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52" name="AutoShape 355"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53" name="AutoShape 356"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54" name="AutoShape 357"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55" name="AutoShape 358"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56" name="AutoShape 359"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57" name="AutoShape 360"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58" name="AutoShape 104"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59" name="AutoShape 105"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60" name="AutoShape 106"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61" name="AutoShape 107"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62" name="AutoShape 108"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63" name="AutoShape 109"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64" name="AutoShape 353"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65" name="AutoShape 354"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66" name="AutoShape 355"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67" name="AutoShape 356"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68" name="AutoShape 357"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69" name="AutoShape 358"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70" name="AutoShape 359"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71" name="AutoShape 360"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72" name="AutoShape 104"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73" name="AutoShape 105"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74" name="AutoShape 106"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75" name="AutoShape 107"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76" name="AutoShape 108"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77" name="AutoShape 109"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78" name="AutoShape 353"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79" name="AutoShape 354"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80" name="AutoShape 355"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81" name="AutoShape 356"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82" name="AutoShape 357"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83" name="AutoShape 358"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84" name="AutoShape 359"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85" name="AutoShape 360"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86" name="AutoShape 104"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87" name="AutoShape 105"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88" name="AutoShape 106"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89" name="AutoShape 107"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90" name="AutoShape 108"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891" name="AutoShape 109"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92" name="AutoShape 353"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93" name="AutoShape 354"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94" name="AutoShape 355"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95" name="AutoShape 356"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96" name="AutoShape 357"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97" name="AutoShape 358"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98" name="AutoShape 359"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899" name="AutoShape 360"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900" name="AutoShape 104"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901" name="AutoShape 105"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902" name="AutoShape 106"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903" name="AutoShape 107"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904" name="AutoShape 108"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28575" cy="206581"/>
    <xdr:sp macro="" textlink="">
      <xdr:nvSpPr>
        <xdr:cNvPr id="2905" name="AutoShape 109" descr="image0011"/>
        <xdr:cNvSpPr>
          <a:spLocks noChangeAspect="1" noChangeArrowheads="1"/>
        </xdr:cNvSpPr>
      </xdr:nvSpPr>
      <xdr:spPr bwMode="auto">
        <a:xfrm>
          <a:off x="5770145" y="180573947"/>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906" name="AutoShape 353"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907" name="AutoShape 354"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908" name="AutoShape 355"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909" name="AutoShape 356"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910" name="AutoShape 357"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911" name="AutoShape 358"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912" name="AutoShape 359"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975</xdr:row>
      <xdr:rowOff>0</xdr:rowOff>
    </xdr:from>
    <xdr:ext cx="38100" cy="206581"/>
    <xdr:sp macro="" textlink="">
      <xdr:nvSpPr>
        <xdr:cNvPr id="2913" name="AutoShape 360" descr="image0011"/>
        <xdr:cNvSpPr>
          <a:spLocks noChangeAspect="1" noChangeArrowheads="1"/>
        </xdr:cNvSpPr>
      </xdr:nvSpPr>
      <xdr:spPr bwMode="auto">
        <a:xfrm>
          <a:off x="5770145" y="180573947"/>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14" name="AutoShape 104"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15" name="AutoShape 105"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16" name="AutoShape 106"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17" name="AutoShape 107"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18" name="AutoShape 108"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19" name="AutoShape 109"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20" name="AutoShape 353"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21" name="AutoShape 354"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22" name="AutoShape 355"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23" name="AutoShape 356"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24" name="AutoShape 357"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25" name="AutoShape 358"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26" name="AutoShape 359"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27" name="AutoShape 360"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28" name="AutoShape 104"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29" name="AutoShape 105"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30" name="AutoShape 106"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31" name="AutoShape 107"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32" name="AutoShape 108"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33" name="AutoShape 109"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34" name="AutoShape 353"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35" name="AutoShape 354"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36" name="AutoShape 355"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37" name="AutoShape 356"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38" name="AutoShape 357"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39" name="AutoShape 358"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40" name="AutoShape 359"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41" name="AutoShape 360"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42" name="AutoShape 104"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43" name="AutoShape 105"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44" name="AutoShape 106"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45" name="AutoShape 107"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46" name="AutoShape 108"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47" name="AutoShape 109"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48" name="AutoShape 353"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49" name="AutoShape 354"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50" name="AutoShape 355"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51" name="AutoShape 356"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52" name="AutoShape 357"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53" name="AutoShape 358"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54" name="AutoShape 359"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55" name="AutoShape 360"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56" name="AutoShape 104"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57" name="AutoShape 105"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58" name="AutoShape 106"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59" name="AutoShape 107"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60" name="AutoShape 108"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61" name="AutoShape 109"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62" name="AutoShape 353"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63" name="AutoShape 354"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64" name="AutoShape 355"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65" name="AutoShape 356"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66" name="AutoShape 357"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67" name="AutoShape 358"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68" name="AutoShape 359"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69" name="AutoShape 360"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70" name="AutoShape 104"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71" name="AutoShape 105"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72" name="AutoShape 106"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73" name="AutoShape 107"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74" name="AutoShape 108"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75" name="AutoShape 109"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76" name="AutoShape 353"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77" name="AutoShape 354"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78" name="AutoShape 355"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79" name="AutoShape 356"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80" name="AutoShape 357"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81" name="AutoShape 358"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82" name="AutoShape 359"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83" name="AutoShape 360"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84" name="AutoShape 104"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85" name="AutoShape 105"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86" name="AutoShape 106"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87" name="AutoShape 107"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88" name="AutoShape 108"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89" name="AutoShape 109"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90" name="AutoShape 353"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91" name="AutoShape 354"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92" name="AutoShape 355"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93" name="AutoShape 356"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94" name="AutoShape 357"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95" name="AutoShape 358"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96" name="AutoShape 359"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2997" name="AutoShape 360"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98" name="AutoShape 104"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2999" name="AutoShape 105"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3000" name="AutoShape 106"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3001" name="AutoShape 107"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3002" name="AutoShape 108"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3003" name="AutoShape 109"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3004" name="AutoShape 353"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3005" name="AutoShape 354"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3006" name="AutoShape 355"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3007" name="AutoShape 356"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3008" name="AutoShape 357"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3009" name="AutoShape 358"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3010" name="AutoShape 359"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3011" name="AutoShape 360"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3012" name="AutoShape 104"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3013" name="AutoShape 105"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3014" name="AutoShape 106"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3015" name="AutoShape 107"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3016" name="AutoShape 108"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28575" cy="206581"/>
    <xdr:sp macro="" textlink="">
      <xdr:nvSpPr>
        <xdr:cNvPr id="3017" name="AutoShape 109" descr="image0011"/>
        <xdr:cNvSpPr>
          <a:spLocks noChangeAspect="1" noChangeArrowheads="1"/>
        </xdr:cNvSpPr>
      </xdr:nvSpPr>
      <xdr:spPr bwMode="auto">
        <a:xfrm>
          <a:off x="5770145" y="184043053"/>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3018" name="AutoShape 353"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3019" name="AutoShape 354"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3020" name="AutoShape 355"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3021" name="AutoShape 356"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3022" name="AutoShape 357"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3023" name="AutoShape 358"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3024" name="AutoShape 359"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989</xdr:row>
      <xdr:rowOff>0</xdr:rowOff>
    </xdr:from>
    <xdr:ext cx="38100" cy="206581"/>
    <xdr:sp macro="" textlink="">
      <xdr:nvSpPr>
        <xdr:cNvPr id="3025" name="AutoShape 360" descr="image0011"/>
        <xdr:cNvSpPr>
          <a:spLocks noChangeAspect="1" noChangeArrowheads="1"/>
        </xdr:cNvSpPr>
      </xdr:nvSpPr>
      <xdr:spPr bwMode="auto">
        <a:xfrm>
          <a:off x="5770145" y="184043053"/>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26" name="AutoShape 104"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27" name="AutoShape 105"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28" name="AutoShape 106"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29" name="AutoShape 107"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30" name="AutoShape 108"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31" name="AutoShape 109"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32" name="AutoShape 353"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33" name="AutoShape 354"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34" name="AutoShape 355"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35" name="AutoShape 356"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36" name="AutoShape 357"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37" name="AutoShape 358"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38" name="AutoShape 359"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39" name="AutoShape 360"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40" name="AutoShape 104"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41" name="AutoShape 105"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42" name="AutoShape 106"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43" name="AutoShape 107"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44" name="AutoShape 108"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45" name="AutoShape 109"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46" name="AutoShape 353"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47" name="AutoShape 354"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48" name="AutoShape 355"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49" name="AutoShape 356"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50" name="AutoShape 357"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51" name="AutoShape 358"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52" name="AutoShape 359"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53" name="AutoShape 360"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54" name="AutoShape 104"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55" name="AutoShape 105"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56" name="AutoShape 106"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57" name="AutoShape 107"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58" name="AutoShape 108"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59" name="AutoShape 109"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60" name="AutoShape 353"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61" name="AutoShape 354"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62" name="AutoShape 355"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63" name="AutoShape 356"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64" name="AutoShape 357"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65" name="AutoShape 358"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66" name="AutoShape 359"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67" name="AutoShape 360"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68" name="AutoShape 104"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69" name="AutoShape 105"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70" name="AutoShape 106"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71" name="AutoShape 107"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72" name="AutoShape 108"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73" name="AutoShape 109"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74" name="AutoShape 353"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75" name="AutoShape 354"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76" name="AutoShape 355"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77" name="AutoShape 356"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78" name="AutoShape 357"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79" name="AutoShape 358"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80" name="AutoShape 359"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81" name="AutoShape 360"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82" name="AutoShape 104"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83" name="AutoShape 105"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84" name="AutoShape 106"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85" name="AutoShape 107"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86" name="AutoShape 108"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87" name="AutoShape 109"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88" name="AutoShape 353"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89" name="AutoShape 354"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90" name="AutoShape 355"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91" name="AutoShape 356"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92" name="AutoShape 357"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93" name="AutoShape 358"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94" name="AutoShape 359"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095" name="AutoShape 360"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96" name="AutoShape 104"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97" name="AutoShape 105"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98" name="AutoShape 106"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099" name="AutoShape 107"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100" name="AutoShape 108"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101" name="AutoShape 109"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02" name="AutoShape 353"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03" name="AutoShape 354"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04" name="AutoShape 355"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05" name="AutoShape 356"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06" name="AutoShape 357"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07" name="AutoShape 358"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08" name="AutoShape 359"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09" name="AutoShape 360"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110" name="AutoShape 104"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111" name="AutoShape 105"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112" name="AutoShape 106"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113" name="AutoShape 107"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114" name="AutoShape 108"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115" name="AutoShape 109"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16" name="AutoShape 353"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17" name="AutoShape 354"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18" name="AutoShape 355"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19" name="AutoShape 356"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20" name="AutoShape 357"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21" name="AutoShape 358"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22" name="AutoShape 359"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23" name="AutoShape 360"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124" name="AutoShape 104"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125" name="AutoShape 105"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126" name="AutoShape 106"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127" name="AutoShape 107"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128" name="AutoShape 108"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28575" cy="206581"/>
    <xdr:sp macro="" textlink="">
      <xdr:nvSpPr>
        <xdr:cNvPr id="3129" name="AutoShape 109" descr="image0011"/>
        <xdr:cNvSpPr>
          <a:spLocks noChangeAspect="1" noChangeArrowheads="1"/>
        </xdr:cNvSpPr>
      </xdr:nvSpPr>
      <xdr:spPr bwMode="auto">
        <a:xfrm>
          <a:off x="5770145" y="186845408"/>
          <a:ext cx="28575"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30" name="AutoShape 353"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31" name="AutoShape 354"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32" name="AutoShape 355"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33" name="AutoShape 356"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34" name="AutoShape 357"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35" name="AutoShape 358"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36" name="AutoShape 359"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1046</xdr:row>
      <xdr:rowOff>0</xdr:rowOff>
    </xdr:from>
    <xdr:ext cx="38100" cy="206581"/>
    <xdr:sp macro="" textlink="">
      <xdr:nvSpPr>
        <xdr:cNvPr id="3137" name="AutoShape 360" descr="image0011"/>
        <xdr:cNvSpPr>
          <a:spLocks noChangeAspect="1" noChangeArrowheads="1"/>
        </xdr:cNvSpPr>
      </xdr:nvSpPr>
      <xdr:spPr bwMode="auto">
        <a:xfrm>
          <a:off x="5770145" y="186845408"/>
          <a:ext cx="38100" cy="20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48"/>
  <sheetViews>
    <sheetView showZeros="0" tabSelected="1" topLeftCell="A676" zoomScale="115" zoomScaleNormal="115" zoomScaleSheetLayoutView="85" workbookViewId="0">
      <selection activeCell="B694" sqref="B694"/>
    </sheetView>
  </sheetViews>
  <sheetFormatPr defaultColWidth="8.7109375" defaultRowHeight="12.75" x14ac:dyDescent="0.2"/>
  <cols>
    <col min="1" max="1" width="5.42578125" style="79" customWidth="1"/>
    <col min="2" max="2" width="81.140625" style="8" customWidth="1"/>
    <col min="3" max="3" width="6.5703125" style="110" customWidth="1"/>
    <col min="4" max="4" width="7.42578125" style="110" customWidth="1"/>
    <col min="5" max="16384" width="8.7109375" style="8"/>
  </cols>
  <sheetData>
    <row r="1" spans="1:13" x14ac:dyDescent="0.2">
      <c r="A1" s="124" t="s">
        <v>5</v>
      </c>
      <c r="B1" s="124"/>
      <c r="C1" s="124"/>
      <c r="D1" s="124"/>
    </row>
    <row r="2" spans="1:13" x14ac:dyDescent="0.2">
      <c r="A2" s="125"/>
      <c r="B2" s="125"/>
      <c r="C2" s="125"/>
      <c r="D2" s="125"/>
    </row>
    <row r="3" spans="1:13" x14ac:dyDescent="0.2">
      <c r="A3" s="110"/>
      <c r="B3" s="110"/>
    </row>
    <row r="4" spans="1:13" ht="23.25" customHeight="1" x14ac:dyDescent="0.2">
      <c r="A4" s="123" t="s">
        <v>816</v>
      </c>
      <c r="B4" s="123"/>
      <c r="C4" s="9"/>
      <c r="D4" s="9"/>
      <c r="E4" s="9"/>
      <c r="F4" s="9"/>
      <c r="G4" s="9"/>
      <c r="H4" s="9"/>
      <c r="I4" s="9"/>
      <c r="J4" s="9"/>
      <c r="K4" s="9"/>
      <c r="L4" s="9"/>
      <c r="M4" s="9"/>
    </row>
    <row r="5" spans="1:13" ht="25.5" customHeight="1" x14ac:dyDescent="0.2">
      <c r="A5" s="123" t="s">
        <v>815</v>
      </c>
      <c r="B5" s="123"/>
    </row>
    <row r="6" spans="1:13" x14ac:dyDescent="0.2">
      <c r="A6" s="10" t="s">
        <v>184</v>
      </c>
      <c r="B6" s="10"/>
      <c r="C6" s="10"/>
      <c r="D6" s="10"/>
      <c r="E6" s="10"/>
      <c r="F6" s="10"/>
      <c r="G6" s="10"/>
      <c r="H6" s="10"/>
      <c r="I6" s="10"/>
      <c r="J6" s="10"/>
      <c r="K6" s="10"/>
      <c r="L6" s="10"/>
      <c r="M6" s="10"/>
    </row>
    <row r="7" spans="1:13" x14ac:dyDescent="0.2">
      <c r="A7" s="10" t="s">
        <v>185</v>
      </c>
      <c r="B7" s="10"/>
      <c r="C7" s="10"/>
      <c r="D7" s="10"/>
      <c r="E7" s="10"/>
      <c r="F7" s="10"/>
      <c r="G7" s="10"/>
      <c r="H7" s="10"/>
      <c r="I7" s="10"/>
      <c r="J7" s="10"/>
      <c r="K7" s="10"/>
      <c r="L7" s="10"/>
      <c r="M7" s="10"/>
    </row>
    <row r="8" spans="1:13" x14ac:dyDescent="0.2">
      <c r="A8" s="11" t="s">
        <v>6</v>
      </c>
    </row>
    <row r="9" spans="1:13" x14ac:dyDescent="0.2">
      <c r="A9" s="12"/>
      <c r="B9" s="13"/>
    </row>
    <row r="10" spans="1:13" ht="12" customHeight="1" x14ac:dyDescent="0.2">
      <c r="A10" s="14" t="s">
        <v>1</v>
      </c>
      <c r="B10" s="14" t="s">
        <v>2</v>
      </c>
      <c r="C10" s="14" t="s">
        <v>633</v>
      </c>
      <c r="D10" s="14" t="s">
        <v>634</v>
      </c>
    </row>
    <row r="11" spans="1:13" ht="15" customHeight="1" x14ac:dyDescent="0.25">
      <c r="A11" s="15"/>
      <c r="B11" s="16" t="s">
        <v>186</v>
      </c>
      <c r="C11" s="17"/>
      <c r="D11" s="17"/>
    </row>
    <row r="12" spans="1:13" ht="15" customHeight="1" x14ac:dyDescent="0.25">
      <c r="A12" s="15"/>
      <c r="B12" s="18" t="s">
        <v>211</v>
      </c>
      <c r="C12" s="17"/>
      <c r="D12" s="17"/>
    </row>
    <row r="13" spans="1:13" ht="12" customHeight="1" x14ac:dyDescent="0.2">
      <c r="A13" s="14" t="s">
        <v>23</v>
      </c>
      <c r="B13" s="87" t="s">
        <v>187</v>
      </c>
      <c r="C13" s="91"/>
      <c r="D13" s="91"/>
    </row>
    <row r="14" spans="1:13" ht="12" customHeight="1" x14ac:dyDescent="0.2">
      <c r="A14" s="14" t="s">
        <v>29</v>
      </c>
      <c r="B14" s="81" t="s">
        <v>188</v>
      </c>
      <c r="C14" s="82" t="s">
        <v>9</v>
      </c>
      <c r="D14" s="80">
        <v>138.18</v>
      </c>
      <c r="G14" s="23"/>
    </row>
    <row r="15" spans="1:13" ht="12" customHeight="1" x14ac:dyDescent="0.2">
      <c r="A15" s="14" t="s">
        <v>24</v>
      </c>
      <c r="B15" s="111" t="s">
        <v>189</v>
      </c>
      <c r="C15" s="82"/>
      <c r="D15" s="80"/>
      <c r="G15" s="23"/>
    </row>
    <row r="16" spans="1:13" ht="12" customHeight="1" x14ac:dyDescent="0.2">
      <c r="A16" s="14" t="s">
        <v>32</v>
      </c>
      <c r="B16" s="81" t="s">
        <v>817</v>
      </c>
      <c r="C16" s="82" t="s">
        <v>865</v>
      </c>
      <c r="D16" s="83">
        <v>187.85</v>
      </c>
      <c r="G16" s="23"/>
    </row>
    <row r="17" spans="1:7" ht="12" customHeight="1" x14ac:dyDescent="0.2">
      <c r="A17" s="14" t="s">
        <v>33</v>
      </c>
      <c r="B17" s="81" t="s">
        <v>190</v>
      </c>
      <c r="C17" s="82" t="s">
        <v>865</v>
      </c>
      <c r="D17" s="83">
        <f>3*1.9*0.7</f>
        <v>3.99</v>
      </c>
      <c r="G17" s="23"/>
    </row>
    <row r="18" spans="1:7" ht="12" customHeight="1" x14ac:dyDescent="0.2">
      <c r="A18" s="14" t="s">
        <v>35</v>
      </c>
      <c r="B18" s="81" t="s">
        <v>191</v>
      </c>
      <c r="C18" s="82" t="s">
        <v>865</v>
      </c>
      <c r="D18" s="83">
        <f>1*1.5*4+0.75*1</f>
        <v>6.75</v>
      </c>
      <c r="G18" s="23"/>
    </row>
    <row r="19" spans="1:7" ht="12" customHeight="1" x14ac:dyDescent="0.2">
      <c r="A19" s="14" t="s">
        <v>50</v>
      </c>
      <c r="B19" s="81" t="s">
        <v>192</v>
      </c>
      <c r="C19" s="82" t="s">
        <v>96</v>
      </c>
      <c r="D19" s="83">
        <v>6</v>
      </c>
      <c r="G19" s="23"/>
    </row>
    <row r="20" spans="1:7" ht="12" customHeight="1" x14ac:dyDescent="0.2">
      <c r="A20" s="14" t="s">
        <v>51</v>
      </c>
      <c r="B20" s="81" t="s">
        <v>193</v>
      </c>
      <c r="C20" s="82" t="s">
        <v>96</v>
      </c>
      <c r="D20" s="83">
        <v>1</v>
      </c>
      <c r="G20" s="23"/>
    </row>
    <row r="21" spans="1:7" ht="12" customHeight="1" x14ac:dyDescent="0.2">
      <c r="A21" s="14" t="s">
        <v>52</v>
      </c>
      <c r="B21" s="81" t="s">
        <v>194</v>
      </c>
      <c r="C21" s="82" t="s">
        <v>866</v>
      </c>
      <c r="D21" s="83">
        <v>29.04</v>
      </c>
      <c r="G21" s="23"/>
    </row>
    <row r="22" spans="1:7" ht="12" customHeight="1" x14ac:dyDescent="0.2">
      <c r="A22" s="14" t="s">
        <v>53</v>
      </c>
      <c r="B22" s="81" t="s">
        <v>195</v>
      </c>
      <c r="C22" s="82" t="s">
        <v>865</v>
      </c>
      <c r="D22" s="83">
        <v>2.14</v>
      </c>
      <c r="G22" s="23"/>
    </row>
    <row r="23" spans="1:7" ht="12" customHeight="1" x14ac:dyDescent="0.2">
      <c r="A23" s="14" t="s">
        <v>54</v>
      </c>
      <c r="B23" s="81" t="s">
        <v>196</v>
      </c>
      <c r="C23" s="82" t="s">
        <v>866</v>
      </c>
      <c r="D23" s="83">
        <v>58.57</v>
      </c>
      <c r="G23" s="23"/>
    </row>
    <row r="24" spans="1:7" ht="12" customHeight="1" x14ac:dyDescent="0.2">
      <c r="A24" s="14" t="s">
        <v>19</v>
      </c>
      <c r="B24" s="111" t="s">
        <v>197</v>
      </c>
      <c r="C24" s="85"/>
      <c r="D24" s="102"/>
      <c r="G24" s="23"/>
    </row>
    <row r="25" spans="1:7" ht="12" customHeight="1" x14ac:dyDescent="0.2">
      <c r="A25" s="14" t="s">
        <v>55</v>
      </c>
      <c r="B25" s="81" t="s">
        <v>198</v>
      </c>
      <c r="C25" s="82" t="s">
        <v>865</v>
      </c>
      <c r="D25" s="83">
        <f>1.1*0.4</f>
        <v>0.44</v>
      </c>
      <c r="G25" s="23"/>
    </row>
    <row r="26" spans="1:7" ht="12" customHeight="1" x14ac:dyDescent="0.2">
      <c r="A26" s="14" t="s">
        <v>57</v>
      </c>
      <c r="B26" s="81" t="s">
        <v>199</v>
      </c>
      <c r="C26" s="82" t="s">
        <v>865</v>
      </c>
      <c r="D26" s="83">
        <f>0.1686*3.35+2.4*0.1686</f>
        <v>0.97</v>
      </c>
      <c r="G26" s="23"/>
    </row>
    <row r="27" spans="1:7" ht="12" customHeight="1" x14ac:dyDescent="0.2">
      <c r="A27" s="14" t="s">
        <v>59</v>
      </c>
      <c r="B27" s="81" t="s">
        <v>200</v>
      </c>
      <c r="C27" s="82" t="s">
        <v>865</v>
      </c>
      <c r="D27" s="83">
        <f>91.4*0.15</f>
        <v>13.71</v>
      </c>
      <c r="G27" s="23"/>
    </row>
    <row r="28" spans="1:7" ht="12" customHeight="1" x14ac:dyDescent="0.2">
      <c r="A28" s="14" t="s">
        <v>61</v>
      </c>
      <c r="B28" s="81" t="s">
        <v>201</v>
      </c>
      <c r="C28" s="82" t="s">
        <v>865</v>
      </c>
      <c r="D28" s="83">
        <f>0.5*0.8*3</f>
        <v>1.2</v>
      </c>
      <c r="G28" s="23"/>
    </row>
    <row r="29" spans="1:7" ht="12" customHeight="1" x14ac:dyDescent="0.2">
      <c r="A29" s="14" t="s">
        <v>25</v>
      </c>
      <c r="B29" s="112" t="s">
        <v>202</v>
      </c>
      <c r="C29" s="113"/>
      <c r="D29" s="103"/>
      <c r="G29" s="23"/>
    </row>
    <row r="30" spans="1:7" ht="12" customHeight="1" x14ac:dyDescent="0.2">
      <c r="A30" s="14" t="s">
        <v>67</v>
      </c>
      <c r="B30" s="81" t="s">
        <v>203</v>
      </c>
      <c r="C30" s="82" t="s">
        <v>9</v>
      </c>
      <c r="D30" s="83">
        <f>1.65*4+8+4+1.12+1.67+1.1*2+8+5.91*2+6+5.9*8+5.96*4+7+2.05*2+5.9*4</f>
        <v>155.15</v>
      </c>
      <c r="G30" s="23"/>
    </row>
    <row r="31" spans="1:7" ht="12" customHeight="1" x14ac:dyDescent="0.2">
      <c r="A31" s="14" t="s">
        <v>68</v>
      </c>
      <c r="B31" s="81" t="s">
        <v>204</v>
      </c>
      <c r="C31" s="82" t="s">
        <v>9</v>
      </c>
      <c r="D31" s="83">
        <f>3.55*2+1.67*2+5.05+3.28+2.05+3.12</f>
        <v>23.94</v>
      </c>
      <c r="G31" s="23"/>
    </row>
    <row r="32" spans="1:7" ht="12" customHeight="1" x14ac:dyDescent="0.2">
      <c r="A32" s="14" t="s">
        <v>20</v>
      </c>
      <c r="B32" s="112" t="s">
        <v>205</v>
      </c>
      <c r="C32" s="113"/>
      <c r="D32" s="103"/>
      <c r="G32" s="23"/>
    </row>
    <row r="33" spans="1:7" ht="12" customHeight="1" x14ac:dyDescent="0.2">
      <c r="A33" s="14" t="s">
        <v>73</v>
      </c>
      <c r="B33" s="81" t="s">
        <v>206</v>
      </c>
      <c r="C33" s="82" t="s">
        <v>0</v>
      </c>
      <c r="D33" s="83">
        <v>16</v>
      </c>
      <c r="G33" s="23"/>
    </row>
    <row r="34" spans="1:7" ht="12" customHeight="1" x14ac:dyDescent="0.2">
      <c r="A34" s="14" t="s">
        <v>74</v>
      </c>
      <c r="B34" s="81" t="s">
        <v>12</v>
      </c>
      <c r="C34" s="82" t="s">
        <v>0</v>
      </c>
      <c r="D34" s="83">
        <f>12+12+4+12+4</f>
        <v>44</v>
      </c>
      <c r="G34" s="23"/>
    </row>
    <row r="35" spans="1:7" ht="12" customHeight="1" x14ac:dyDescent="0.2">
      <c r="A35" s="14" t="s">
        <v>75</v>
      </c>
      <c r="B35" s="81" t="s">
        <v>13</v>
      </c>
      <c r="C35" s="82" t="s">
        <v>0</v>
      </c>
      <c r="D35" s="83">
        <v>6</v>
      </c>
      <c r="G35" s="23"/>
    </row>
    <row r="36" spans="1:7" ht="12" customHeight="1" x14ac:dyDescent="0.2">
      <c r="A36" s="14" t="s">
        <v>76</v>
      </c>
      <c r="B36" s="85" t="s">
        <v>207</v>
      </c>
      <c r="C36" s="82" t="s">
        <v>0</v>
      </c>
      <c r="D36" s="83">
        <v>1</v>
      </c>
      <c r="G36" s="23"/>
    </row>
    <row r="37" spans="1:7" ht="12" customHeight="1" x14ac:dyDescent="0.2">
      <c r="A37" s="14" t="s">
        <v>77</v>
      </c>
      <c r="B37" s="81" t="s">
        <v>208</v>
      </c>
      <c r="C37" s="82" t="s">
        <v>96</v>
      </c>
      <c r="D37" s="83">
        <v>2</v>
      </c>
      <c r="G37" s="23"/>
    </row>
    <row r="38" spans="1:7" ht="12" customHeight="1" x14ac:dyDescent="0.2">
      <c r="A38" s="14" t="s">
        <v>78</v>
      </c>
      <c r="B38" s="81" t="s">
        <v>209</v>
      </c>
      <c r="C38" s="82" t="s">
        <v>96</v>
      </c>
      <c r="D38" s="83">
        <v>1</v>
      </c>
      <c r="G38" s="23"/>
    </row>
    <row r="39" spans="1:7" ht="12" customHeight="1" x14ac:dyDescent="0.2">
      <c r="A39" s="14" t="s">
        <v>79</v>
      </c>
      <c r="B39" s="81" t="s">
        <v>210</v>
      </c>
      <c r="C39" s="82" t="s">
        <v>865</v>
      </c>
      <c r="D39" s="83">
        <f>(D16+D17+D19*0.5+D21*0.005+D22+D25+D26+D27+D28)*1.3</f>
        <v>277.48</v>
      </c>
      <c r="G39" s="23"/>
    </row>
    <row r="40" spans="1:7" ht="12" customHeight="1" x14ac:dyDescent="0.2">
      <c r="A40" s="14" t="s">
        <v>783</v>
      </c>
      <c r="B40" s="86" t="s">
        <v>784</v>
      </c>
      <c r="C40" s="82" t="s">
        <v>0</v>
      </c>
      <c r="D40" s="104">
        <v>4</v>
      </c>
      <c r="G40" s="23"/>
    </row>
    <row r="41" spans="1:7" s="6" customFormat="1" x14ac:dyDescent="0.2">
      <c r="A41" s="1" t="s">
        <v>806</v>
      </c>
      <c r="B41" s="2" t="s">
        <v>807</v>
      </c>
      <c r="C41" s="4"/>
      <c r="D41" s="105"/>
    </row>
    <row r="42" spans="1:7" s="6" customFormat="1" ht="51" x14ac:dyDescent="0.2">
      <c r="A42" s="1"/>
      <c r="B42" s="7" t="s">
        <v>808</v>
      </c>
      <c r="C42" s="3" t="s">
        <v>809</v>
      </c>
      <c r="D42" s="106">
        <v>1</v>
      </c>
    </row>
    <row r="43" spans="1:7" ht="15" customHeight="1" x14ac:dyDescent="0.25">
      <c r="A43" s="14"/>
      <c r="B43" s="18" t="s">
        <v>170</v>
      </c>
      <c r="C43" s="25"/>
      <c r="D43" s="26"/>
      <c r="G43" s="23"/>
    </row>
    <row r="44" spans="1:7" ht="12" customHeight="1" x14ac:dyDescent="0.2">
      <c r="A44" s="14">
        <v>1</v>
      </c>
      <c r="B44" s="87" t="s">
        <v>711</v>
      </c>
      <c r="C44" s="88"/>
      <c r="D44" s="107"/>
      <c r="G44" s="23"/>
    </row>
    <row r="45" spans="1:7" x14ac:dyDescent="0.2">
      <c r="A45" s="14" t="s">
        <v>29</v>
      </c>
      <c r="B45" s="81" t="s">
        <v>212</v>
      </c>
      <c r="C45" s="82" t="s">
        <v>0</v>
      </c>
      <c r="D45" s="83">
        <v>2</v>
      </c>
      <c r="G45" s="23"/>
    </row>
    <row r="46" spans="1:7" x14ac:dyDescent="0.2">
      <c r="A46" s="14" t="s">
        <v>30</v>
      </c>
      <c r="B46" s="81" t="s">
        <v>213</v>
      </c>
      <c r="C46" s="82" t="s">
        <v>0</v>
      </c>
      <c r="D46" s="83">
        <v>2</v>
      </c>
      <c r="G46" s="23"/>
    </row>
    <row r="47" spans="1:7" x14ac:dyDescent="0.2">
      <c r="A47" s="14" t="s">
        <v>31</v>
      </c>
      <c r="B47" s="81" t="s">
        <v>214</v>
      </c>
      <c r="C47" s="82" t="s">
        <v>0</v>
      </c>
      <c r="D47" s="83">
        <v>1</v>
      </c>
      <c r="G47" s="23"/>
    </row>
    <row r="48" spans="1:7" ht="12" customHeight="1" x14ac:dyDescent="0.2">
      <c r="A48" s="14" t="s">
        <v>39</v>
      </c>
      <c r="B48" s="89" t="s">
        <v>215</v>
      </c>
      <c r="C48" s="82" t="s">
        <v>0</v>
      </c>
      <c r="D48" s="83">
        <v>2</v>
      </c>
      <c r="G48" s="23"/>
    </row>
    <row r="49" spans="1:7" ht="12" customHeight="1" x14ac:dyDescent="0.2">
      <c r="A49" s="14" t="s">
        <v>40</v>
      </c>
      <c r="B49" s="89" t="s">
        <v>216</v>
      </c>
      <c r="C49" s="82" t="s">
        <v>0</v>
      </c>
      <c r="D49" s="83">
        <v>4</v>
      </c>
      <c r="G49" s="23"/>
    </row>
    <row r="50" spans="1:7" ht="12" customHeight="1" x14ac:dyDescent="0.2">
      <c r="A50" s="14" t="s">
        <v>41</v>
      </c>
      <c r="B50" s="90" t="s">
        <v>781</v>
      </c>
      <c r="C50" s="82" t="s">
        <v>0</v>
      </c>
      <c r="D50" s="83">
        <v>1</v>
      </c>
      <c r="G50" s="23"/>
    </row>
    <row r="51" spans="1:7" ht="12" customHeight="1" x14ac:dyDescent="0.2">
      <c r="A51" s="14" t="s">
        <v>42</v>
      </c>
      <c r="B51" s="90" t="s">
        <v>782</v>
      </c>
      <c r="C51" s="82" t="s">
        <v>0</v>
      </c>
      <c r="D51" s="83">
        <v>1</v>
      </c>
      <c r="G51" s="23"/>
    </row>
    <row r="52" spans="1:7" x14ac:dyDescent="0.2">
      <c r="A52" s="14">
        <v>2</v>
      </c>
      <c r="B52" s="87" t="s">
        <v>818</v>
      </c>
      <c r="C52" s="88"/>
      <c r="D52" s="107"/>
      <c r="G52" s="23"/>
    </row>
    <row r="53" spans="1:7" ht="24.95" customHeight="1" x14ac:dyDescent="0.2">
      <c r="A53" s="14" t="s">
        <v>32</v>
      </c>
      <c r="B53" s="81" t="s">
        <v>217</v>
      </c>
      <c r="C53" s="82" t="s">
        <v>0</v>
      </c>
      <c r="D53" s="83">
        <v>1</v>
      </c>
      <c r="G53" s="23"/>
    </row>
    <row r="54" spans="1:7" x14ac:dyDescent="0.2">
      <c r="A54" s="14" t="s">
        <v>33</v>
      </c>
      <c r="B54" s="81" t="s">
        <v>819</v>
      </c>
      <c r="C54" s="82" t="s">
        <v>0</v>
      </c>
      <c r="D54" s="83">
        <v>1</v>
      </c>
      <c r="G54" s="23"/>
    </row>
    <row r="55" spans="1:7" x14ac:dyDescent="0.2">
      <c r="A55" s="14" t="s">
        <v>35</v>
      </c>
      <c r="B55" s="81" t="s">
        <v>820</v>
      </c>
      <c r="C55" s="82" t="s">
        <v>0</v>
      </c>
      <c r="D55" s="83">
        <v>1</v>
      </c>
      <c r="G55" s="23"/>
    </row>
    <row r="56" spans="1:7" ht="25.5" x14ac:dyDescent="0.2">
      <c r="A56" s="14" t="s">
        <v>50</v>
      </c>
      <c r="B56" s="81" t="s">
        <v>821</v>
      </c>
      <c r="C56" s="82" t="s">
        <v>0</v>
      </c>
      <c r="D56" s="83">
        <v>13</v>
      </c>
      <c r="G56" s="23"/>
    </row>
    <row r="57" spans="1:7" s="6" customFormat="1" x14ac:dyDescent="0.2">
      <c r="A57" s="1" t="s">
        <v>806</v>
      </c>
      <c r="B57" s="2" t="s">
        <v>807</v>
      </c>
      <c r="C57" s="4"/>
      <c r="D57" s="105"/>
    </row>
    <row r="58" spans="1:7" s="6" customFormat="1" ht="51" x14ac:dyDescent="0.2">
      <c r="A58" s="1"/>
      <c r="B58" s="7" t="s">
        <v>808</v>
      </c>
      <c r="C58" s="3" t="s">
        <v>809</v>
      </c>
      <c r="D58" s="106">
        <v>1</v>
      </c>
    </row>
    <row r="59" spans="1:7" ht="15" customHeight="1" x14ac:dyDescent="0.25">
      <c r="A59" s="14"/>
      <c r="B59" s="18" t="s">
        <v>172</v>
      </c>
      <c r="C59" s="25"/>
      <c r="D59" s="26"/>
      <c r="G59" s="23"/>
    </row>
    <row r="60" spans="1:7" ht="12" customHeight="1" x14ac:dyDescent="0.2">
      <c r="A60" s="14"/>
      <c r="B60" s="88" t="s">
        <v>36</v>
      </c>
      <c r="C60" s="91"/>
      <c r="D60" s="108"/>
      <c r="G60" s="23"/>
    </row>
    <row r="61" spans="1:7" x14ac:dyDescent="0.2">
      <c r="A61" s="14" t="s">
        <v>23</v>
      </c>
      <c r="B61" s="92" t="s">
        <v>218</v>
      </c>
      <c r="C61" s="93"/>
      <c r="D61" s="109"/>
      <c r="G61" s="23"/>
    </row>
    <row r="62" spans="1:7" ht="24.95" customHeight="1" x14ac:dyDescent="0.2">
      <c r="A62" s="14" t="s">
        <v>29</v>
      </c>
      <c r="B62" s="90" t="s">
        <v>37</v>
      </c>
      <c r="C62" s="82" t="s">
        <v>867</v>
      </c>
      <c r="D62" s="83">
        <v>694.8</v>
      </c>
      <c r="G62" s="23"/>
    </row>
    <row r="63" spans="1:7" x14ac:dyDescent="0.2">
      <c r="A63" s="14" t="s">
        <v>30</v>
      </c>
      <c r="B63" s="90" t="s">
        <v>38</v>
      </c>
      <c r="C63" s="82" t="s">
        <v>9</v>
      </c>
      <c r="D63" s="83">
        <v>145</v>
      </c>
      <c r="G63" s="23"/>
    </row>
    <row r="64" spans="1:7" ht="15.75" x14ac:dyDescent="0.2">
      <c r="A64" s="14" t="s">
        <v>31</v>
      </c>
      <c r="B64" s="90" t="s">
        <v>219</v>
      </c>
      <c r="C64" s="82" t="s">
        <v>867</v>
      </c>
      <c r="D64" s="83">
        <f>D62</f>
        <v>694.8</v>
      </c>
      <c r="G64" s="23"/>
    </row>
    <row r="65" spans="1:7" ht="12" customHeight="1" x14ac:dyDescent="0.2">
      <c r="A65" s="14" t="s">
        <v>39</v>
      </c>
      <c r="B65" s="90" t="s">
        <v>822</v>
      </c>
      <c r="C65" s="82" t="s">
        <v>867</v>
      </c>
      <c r="D65" s="83">
        <f>D62</f>
        <v>694.8</v>
      </c>
      <c r="G65" s="23"/>
    </row>
    <row r="66" spans="1:7" ht="15.75" x14ac:dyDescent="0.2">
      <c r="A66" s="14" t="s">
        <v>41</v>
      </c>
      <c r="B66" s="90" t="s">
        <v>220</v>
      </c>
      <c r="C66" s="82" t="s">
        <v>867</v>
      </c>
      <c r="D66" s="83">
        <f>D65</f>
        <v>694.8</v>
      </c>
      <c r="G66" s="23"/>
    </row>
    <row r="67" spans="1:7" s="35" customFormat="1" ht="25.5" x14ac:dyDescent="0.2">
      <c r="A67" s="14" t="s">
        <v>42</v>
      </c>
      <c r="B67" s="90" t="s">
        <v>891</v>
      </c>
      <c r="C67" s="82" t="s">
        <v>9</v>
      </c>
      <c r="D67" s="83">
        <f>503.9</f>
        <v>503.9</v>
      </c>
      <c r="G67" s="23"/>
    </row>
    <row r="68" spans="1:7" s="35" customFormat="1" ht="15.75" x14ac:dyDescent="0.2">
      <c r="A68" s="36" t="s">
        <v>43</v>
      </c>
      <c r="B68" s="90" t="s">
        <v>44</v>
      </c>
      <c r="C68" s="82" t="s">
        <v>867</v>
      </c>
      <c r="D68" s="83">
        <f>D67*0.25</f>
        <v>125.98</v>
      </c>
      <c r="G68" s="23"/>
    </row>
    <row r="69" spans="1:7" s="35" customFormat="1" x14ac:dyDescent="0.2">
      <c r="A69" s="36" t="s">
        <v>45</v>
      </c>
      <c r="B69" s="90" t="s">
        <v>46</v>
      </c>
      <c r="C69" s="82" t="s">
        <v>9</v>
      </c>
      <c r="D69" s="83">
        <f>155.15</f>
        <v>155.15</v>
      </c>
      <c r="G69" s="23"/>
    </row>
    <row r="70" spans="1:7" s="35" customFormat="1" x14ac:dyDescent="0.2">
      <c r="A70" s="36"/>
      <c r="B70" s="88" t="s">
        <v>47</v>
      </c>
      <c r="C70" s="82"/>
      <c r="D70" s="83"/>
      <c r="G70" s="23"/>
    </row>
    <row r="71" spans="1:7" s="35" customFormat="1" x14ac:dyDescent="0.2">
      <c r="A71" s="14" t="s">
        <v>24</v>
      </c>
      <c r="B71" s="87" t="s">
        <v>221</v>
      </c>
      <c r="C71" s="82"/>
      <c r="D71" s="83"/>
      <c r="G71" s="23"/>
    </row>
    <row r="72" spans="1:7" s="35" customFormat="1" ht="15.75" x14ac:dyDescent="0.2">
      <c r="A72" s="14" t="s">
        <v>32</v>
      </c>
      <c r="B72" s="81" t="s">
        <v>222</v>
      </c>
      <c r="C72" s="82" t="s">
        <v>865</v>
      </c>
      <c r="D72" s="83">
        <f>1.2*1*163.7</f>
        <v>196.44</v>
      </c>
      <c r="G72" s="23"/>
    </row>
    <row r="73" spans="1:7" s="35" customFormat="1" ht="12" customHeight="1" x14ac:dyDescent="0.2">
      <c r="A73" s="14" t="s">
        <v>33</v>
      </c>
      <c r="B73" s="81" t="s">
        <v>48</v>
      </c>
      <c r="C73" s="82" t="s">
        <v>867</v>
      </c>
      <c r="D73" s="83">
        <f>163.7*1.2+82.85</f>
        <v>279.29000000000002</v>
      </c>
      <c r="G73" s="23"/>
    </row>
    <row r="74" spans="1:7" s="35" customFormat="1" ht="12" customHeight="1" x14ac:dyDescent="0.2">
      <c r="A74" s="14" t="s">
        <v>35</v>
      </c>
      <c r="B74" s="81" t="s">
        <v>49</v>
      </c>
      <c r="C74" s="82" t="s">
        <v>867</v>
      </c>
      <c r="D74" s="83">
        <f>ROUND(D73*0.2,0)</f>
        <v>56</v>
      </c>
      <c r="G74" s="23"/>
    </row>
    <row r="75" spans="1:7" s="35" customFormat="1" ht="12" customHeight="1" x14ac:dyDescent="0.2">
      <c r="A75" s="14" t="s">
        <v>50</v>
      </c>
      <c r="B75" s="81" t="s">
        <v>223</v>
      </c>
      <c r="C75" s="82" t="s">
        <v>867</v>
      </c>
      <c r="D75" s="83">
        <f>D73</f>
        <v>279.29000000000002</v>
      </c>
      <c r="G75" s="23"/>
    </row>
    <row r="76" spans="1:7" s="35" customFormat="1" ht="12" customHeight="1" x14ac:dyDescent="0.2">
      <c r="A76" s="14" t="s">
        <v>51</v>
      </c>
      <c r="B76" s="81" t="s">
        <v>224</v>
      </c>
      <c r="C76" s="82" t="s">
        <v>867</v>
      </c>
      <c r="D76" s="83">
        <f>D75</f>
        <v>279.29000000000002</v>
      </c>
      <c r="G76" s="23"/>
    </row>
    <row r="77" spans="1:7" s="35" customFormat="1" ht="24.95" customHeight="1" x14ac:dyDescent="0.2">
      <c r="A77" s="14" t="s">
        <v>52</v>
      </c>
      <c r="B77" s="81" t="s">
        <v>225</v>
      </c>
      <c r="C77" s="82" t="s">
        <v>867</v>
      </c>
      <c r="D77" s="83">
        <f>163.7*0.2+82.85</f>
        <v>115.59</v>
      </c>
      <c r="G77" s="23"/>
    </row>
    <row r="78" spans="1:7" s="35" customFormat="1" ht="15.75" x14ac:dyDescent="0.2">
      <c r="A78" s="14" t="s">
        <v>53</v>
      </c>
      <c r="B78" s="81" t="s">
        <v>226</v>
      </c>
      <c r="C78" s="82" t="s">
        <v>867</v>
      </c>
      <c r="D78" s="83">
        <f>D77</f>
        <v>115.59</v>
      </c>
      <c r="G78" s="23"/>
    </row>
    <row r="79" spans="1:7" s="35" customFormat="1" x14ac:dyDescent="0.2">
      <c r="A79" s="14" t="s">
        <v>19</v>
      </c>
      <c r="B79" s="87" t="s">
        <v>227</v>
      </c>
      <c r="C79" s="84"/>
      <c r="D79" s="83"/>
      <c r="G79" s="23"/>
    </row>
    <row r="80" spans="1:7" ht="12" customHeight="1" x14ac:dyDescent="0.2">
      <c r="A80" s="14" t="s">
        <v>55</v>
      </c>
      <c r="B80" s="81" t="s">
        <v>56</v>
      </c>
      <c r="C80" s="82" t="s">
        <v>865</v>
      </c>
      <c r="D80" s="83">
        <f>D72-D82-D83</f>
        <v>178.76</v>
      </c>
      <c r="G80" s="23"/>
    </row>
    <row r="81" spans="1:7" ht="12" customHeight="1" x14ac:dyDescent="0.2">
      <c r="A81" s="14" t="s">
        <v>57</v>
      </c>
      <c r="B81" s="81" t="s">
        <v>58</v>
      </c>
      <c r="C81" s="82" t="s">
        <v>865</v>
      </c>
      <c r="D81" s="83">
        <f>D72-D80</f>
        <v>17.68</v>
      </c>
      <c r="G81" s="23"/>
    </row>
    <row r="82" spans="1:7" ht="12" customHeight="1" x14ac:dyDescent="0.2">
      <c r="A82" s="14" t="s">
        <v>59</v>
      </c>
      <c r="B82" s="81" t="s">
        <v>60</v>
      </c>
      <c r="C82" s="82" t="s">
        <v>865</v>
      </c>
      <c r="D82" s="83">
        <f>0.6*0.1*163.7</f>
        <v>9.82</v>
      </c>
      <c r="G82" s="23"/>
    </row>
    <row r="83" spans="1:7" ht="12" customHeight="1" x14ac:dyDescent="0.2">
      <c r="A83" s="14" t="s">
        <v>61</v>
      </c>
      <c r="B83" s="81" t="s">
        <v>62</v>
      </c>
      <c r="C83" s="82" t="s">
        <v>865</v>
      </c>
      <c r="D83" s="83">
        <f>0.6*0.08*163.7</f>
        <v>7.86</v>
      </c>
      <c r="G83" s="23"/>
    </row>
    <row r="84" spans="1:7" ht="12" customHeight="1" x14ac:dyDescent="0.2">
      <c r="A84" s="14" t="s">
        <v>63</v>
      </c>
      <c r="B84" s="81" t="s">
        <v>64</v>
      </c>
      <c r="C84" s="84" t="s">
        <v>9</v>
      </c>
      <c r="D84" s="83">
        <v>164</v>
      </c>
      <c r="G84" s="23"/>
    </row>
    <row r="85" spans="1:7" ht="12" customHeight="1" x14ac:dyDescent="0.2">
      <c r="A85" s="14" t="s">
        <v>65</v>
      </c>
      <c r="B85" s="81" t="s">
        <v>892</v>
      </c>
      <c r="C85" s="82" t="s">
        <v>867</v>
      </c>
      <c r="D85" s="83">
        <v>96.06</v>
      </c>
      <c r="G85" s="23"/>
    </row>
    <row r="86" spans="1:7" x14ac:dyDescent="0.2">
      <c r="A86" s="14"/>
      <c r="B86" s="88" t="s">
        <v>66</v>
      </c>
      <c r="C86" s="82"/>
      <c r="D86" s="83"/>
      <c r="G86" s="23"/>
    </row>
    <row r="87" spans="1:7" x14ac:dyDescent="0.2">
      <c r="A87" s="14" t="s">
        <v>25</v>
      </c>
      <c r="B87" s="87" t="s">
        <v>228</v>
      </c>
      <c r="C87" s="82"/>
      <c r="D87" s="83"/>
      <c r="G87" s="23"/>
    </row>
    <row r="88" spans="1:7" ht="28.5" x14ac:dyDescent="0.2">
      <c r="A88" s="14" t="s">
        <v>67</v>
      </c>
      <c r="B88" s="81" t="s">
        <v>868</v>
      </c>
      <c r="C88" s="82" t="s">
        <v>866</v>
      </c>
      <c r="D88" s="83">
        <v>626.15</v>
      </c>
      <c r="G88" s="23"/>
    </row>
    <row r="89" spans="1:7" x14ac:dyDescent="0.2">
      <c r="A89" s="14" t="s">
        <v>68</v>
      </c>
      <c r="B89" s="94" t="s">
        <v>72</v>
      </c>
      <c r="C89" s="82" t="s">
        <v>0</v>
      </c>
      <c r="D89" s="83">
        <v>7</v>
      </c>
      <c r="G89" s="23"/>
    </row>
    <row r="90" spans="1:7" ht="15.75" x14ac:dyDescent="0.2">
      <c r="A90" s="14" t="s">
        <v>69</v>
      </c>
      <c r="B90" s="81" t="s">
        <v>869</v>
      </c>
      <c r="C90" s="82" t="s">
        <v>866</v>
      </c>
      <c r="D90" s="83">
        <f>ROUND(D88*1.1,2)</f>
        <v>688.77</v>
      </c>
      <c r="G90" s="23"/>
    </row>
    <row r="91" spans="1:7" ht="28.5" x14ac:dyDescent="0.2">
      <c r="A91" s="14" t="s">
        <v>70</v>
      </c>
      <c r="B91" s="81" t="s">
        <v>870</v>
      </c>
      <c r="C91" s="82" t="s">
        <v>866</v>
      </c>
      <c r="D91" s="83">
        <f>ROUND(D88*1.1,2)</f>
        <v>688.77</v>
      </c>
      <c r="G91" s="23"/>
    </row>
    <row r="92" spans="1:7" ht="15.75" x14ac:dyDescent="0.2">
      <c r="A92" s="14" t="s">
        <v>71</v>
      </c>
      <c r="B92" s="81" t="s">
        <v>871</v>
      </c>
      <c r="C92" s="82" t="s">
        <v>866</v>
      </c>
      <c r="D92" s="83">
        <f>ROUND(D88*1.1,2)</f>
        <v>688.77</v>
      </c>
      <c r="G92" s="23"/>
    </row>
    <row r="93" spans="1:7" ht="15.75" x14ac:dyDescent="0.2">
      <c r="A93" s="14" t="s">
        <v>229</v>
      </c>
      <c r="B93" s="81" t="s">
        <v>872</v>
      </c>
      <c r="C93" s="82" t="s">
        <v>866</v>
      </c>
      <c r="D93" s="83">
        <f>ROUND(D88*1.1,2)</f>
        <v>688.77</v>
      </c>
      <c r="G93" s="23"/>
    </row>
    <row r="94" spans="1:7" ht="15.75" x14ac:dyDescent="0.2">
      <c r="A94" s="14" t="s">
        <v>230</v>
      </c>
      <c r="B94" s="81" t="s">
        <v>231</v>
      </c>
      <c r="C94" s="82" t="s">
        <v>866</v>
      </c>
      <c r="D94" s="83">
        <v>626.15</v>
      </c>
      <c r="G94" s="23"/>
    </row>
    <row r="95" spans="1:7" x14ac:dyDescent="0.2">
      <c r="A95" s="14" t="s">
        <v>20</v>
      </c>
      <c r="B95" s="87" t="s">
        <v>232</v>
      </c>
      <c r="C95" s="82"/>
      <c r="D95" s="83"/>
      <c r="G95" s="23"/>
    </row>
    <row r="96" spans="1:7" ht="12" customHeight="1" x14ac:dyDescent="0.2">
      <c r="A96" s="14" t="s">
        <v>73</v>
      </c>
      <c r="B96" s="81" t="s">
        <v>233</v>
      </c>
      <c r="C96" s="82" t="s">
        <v>0</v>
      </c>
      <c r="D96" s="83">
        <v>5</v>
      </c>
      <c r="G96" s="23"/>
    </row>
    <row r="97" spans="1:7" ht="12" customHeight="1" x14ac:dyDescent="0.2">
      <c r="A97" s="14" t="s">
        <v>74</v>
      </c>
      <c r="B97" s="81" t="s">
        <v>234</v>
      </c>
      <c r="C97" s="82" t="s">
        <v>9</v>
      </c>
      <c r="D97" s="83">
        <v>2.34</v>
      </c>
      <c r="G97" s="23"/>
    </row>
    <row r="98" spans="1:7" ht="12" customHeight="1" x14ac:dyDescent="0.2">
      <c r="A98" s="14" t="s">
        <v>75</v>
      </c>
      <c r="B98" s="81" t="s">
        <v>235</v>
      </c>
      <c r="C98" s="82" t="s">
        <v>0</v>
      </c>
      <c r="D98" s="83">
        <f>2*D96</f>
        <v>10</v>
      </c>
      <c r="G98" s="23"/>
    </row>
    <row r="99" spans="1:7" ht="12" customHeight="1" x14ac:dyDescent="0.2">
      <c r="A99" s="37" t="s">
        <v>76</v>
      </c>
      <c r="B99" s="81" t="s">
        <v>236</v>
      </c>
      <c r="C99" s="82" t="s">
        <v>3</v>
      </c>
      <c r="D99" s="83">
        <v>1</v>
      </c>
      <c r="G99" s="23"/>
    </row>
    <row r="100" spans="1:7" ht="12" customHeight="1" x14ac:dyDescent="0.2">
      <c r="A100" s="14" t="s">
        <v>77</v>
      </c>
      <c r="B100" s="81" t="s">
        <v>237</v>
      </c>
      <c r="C100" s="82" t="s">
        <v>9</v>
      </c>
      <c r="D100" s="83">
        <v>2.34</v>
      </c>
      <c r="G100" s="23"/>
    </row>
    <row r="101" spans="1:7" ht="12" customHeight="1" x14ac:dyDescent="0.2">
      <c r="A101" s="37" t="s">
        <v>21</v>
      </c>
      <c r="B101" s="87" t="s">
        <v>238</v>
      </c>
      <c r="C101" s="82"/>
      <c r="D101" s="83"/>
      <c r="G101" s="23"/>
    </row>
    <row r="102" spans="1:7" ht="12" customHeight="1" x14ac:dyDescent="0.2">
      <c r="A102" s="14" t="s">
        <v>80</v>
      </c>
      <c r="B102" s="81" t="s">
        <v>233</v>
      </c>
      <c r="C102" s="82" t="s">
        <v>0</v>
      </c>
      <c r="D102" s="83">
        <v>11</v>
      </c>
      <c r="G102" s="23"/>
    </row>
    <row r="103" spans="1:7" x14ac:dyDescent="0.2">
      <c r="A103" s="14" t="s">
        <v>81</v>
      </c>
      <c r="B103" s="81" t="s">
        <v>234</v>
      </c>
      <c r="C103" s="82" t="s">
        <v>9</v>
      </c>
      <c r="D103" s="83">
        <v>6.18</v>
      </c>
      <c r="G103" s="23"/>
    </row>
    <row r="104" spans="1:7" x14ac:dyDescent="0.2">
      <c r="A104" s="14" t="s">
        <v>82</v>
      </c>
      <c r="B104" s="81" t="s">
        <v>235</v>
      </c>
      <c r="C104" s="82" t="s">
        <v>0</v>
      </c>
      <c r="D104" s="83">
        <f>2*D102</f>
        <v>22</v>
      </c>
      <c r="G104" s="23"/>
    </row>
    <row r="105" spans="1:7" x14ac:dyDescent="0.2">
      <c r="A105" s="14" t="s">
        <v>83</v>
      </c>
      <c r="B105" s="94" t="s">
        <v>237</v>
      </c>
      <c r="C105" s="82" t="s">
        <v>9</v>
      </c>
      <c r="D105" s="83">
        <v>6.18</v>
      </c>
      <c r="G105" s="23"/>
    </row>
    <row r="106" spans="1:7" x14ac:dyDescent="0.2">
      <c r="A106" s="37" t="s">
        <v>85</v>
      </c>
      <c r="B106" s="94" t="s">
        <v>239</v>
      </c>
      <c r="C106" s="82" t="s">
        <v>9</v>
      </c>
      <c r="D106" s="83">
        <v>6.18</v>
      </c>
      <c r="G106" s="23"/>
    </row>
    <row r="107" spans="1:7" x14ac:dyDescent="0.2">
      <c r="A107" s="14" t="s">
        <v>86</v>
      </c>
      <c r="B107" s="94" t="s">
        <v>240</v>
      </c>
      <c r="C107" s="82" t="s">
        <v>9</v>
      </c>
      <c r="D107" s="83">
        <v>6.18</v>
      </c>
      <c r="G107" s="23"/>
    </row>
    <row r="108" spans="1:7" x14ac:dyDescent="0.2">
      <c r="A108" s="14" t="s">
        <v>88</v>
      </c>
      <c r="B108" s="94" t="s">
        <v>241</v>
      </c>
      <c r="C108" s="82" t="s">
        <v>9</v>
      </c>
      <c r="D108" s="83">
        <v>6.18</v>
      </c>
      <c r="G108" s="23"/>
    </row>
    <row r="109" spans="1:7" x14ac:dyDescent="0.2">
      <c r="A109" s="14" t="s">
        <v>242</v>
      </c>
      <c r="B109" s="94" t="s">
        <v>243</v>
      </c>
      <c r="C109" s="82" t="s">
        <v>9</v>
      </c>
      <c r="D109" s="83">
        <v>6.18</v>
      </c>
      <c r="G109" s="23"/>
    </row>
    <row r="110" spans="1:7" x14ac:dyDescent="0.2">
      <c r="A110" s="14" t="s">
        <v>244</v>
      </c>
      <c r="B110" s="94" t="s">
        <v>236</v>
      </c>
      <c r="C110" s="82" t="s">
        <v>3</v>
      </c>
      <c r="D110" s="83">
        <v>1</v>
      </c>
      <c r="G110" s="23"/>
    </row>
    <row r="111" spans="1:7" ht="15.75" x14ac:dyDescent="0.2">
      <c r="A111" s="14" t="s">
        <v>245</v>
      </c>
      <c r="B111" s="94" t="s">
        <v>246</v>
      </c>
      <c r="C111" s="82" t="s">
        <v>866</v>
      </c>
      <c r="D111" s="83">
        <f>0.3*6.18</f>
        <v>1.85</v>
      </c>
      <c r="G111" s="23"/>
    </row>
    <row r="112" spans="1:7" x14ac:dyDescent="0.2">
      <c r="A112" s="14" t="s">
        <v>26</v>
      </c>
      <c r="B112" s="87" t="s">
        <v>247</v>
      </c>
      <c r="C112" s="82"/>
      <c r="D112" s="83"/>
      <c r="G112" s="23"/>
    </row>
    <row r="113" spans="1:7" ht="15.75" x14ac:dyDescent="0.2">
      <c r="A113" s="14" t="s">
        <v>91</v>
      </c>
      <c r="B113" s="81" t="s">
        <v>248</v>
      </c>
      <c r="C113" s="82" t="s">
        <v>865</v>
      </c>
      <c r="D113" s="83">
        <v>12.67</v>
      </c>
      <c r="G113" s="23"/>
    </row>
    <row r="114" spans="1:7" ht="15.75" x14ac:dyDescent="0.2">
      <c r="A114" s="14" t="s">
        <v>92</v>
      </c>
      <c r="B114" s="81" t="s">
        <v>249</v>
      </c>
      <c r="C114" s="82" t="s">
        <v>865</v>
      </c>
      <c r="D114" s="83">
        <f>0.05*0.05*2*148.2</f>
        <v>0.74</v>
      </c>
      <c r="G114" s="23"/>
    </row>
    <row r="115" spans="1:7" ht="15.75" x14ac:dyDescent="0.2">
      <c r="A115" s="14" t="s">
        <v>250</v>
      </c>
      <c r="B115" s="94" t="s">
        <v>251</v>
      </c>
      <c r="C115" s="82" t="s">
        <v>865</v>
      </c>
      <c r="D115" s="83">
        <f>0.79*0.016*148.21</f>
        <v>1.87</v>
      </c>
      <c r="G115" s="23"/>
    </row>
    <row r="116" spans="1:7" x14ac:dyDescent="0.2">
      <c r="A116" s="14" t="s">
        <v>252</v>
      </c>
      <c r="B116" s="94" t="s">
        <v>84</v>
      </c>
      <c r="C116" s="82" t="s">
        <v>9</v>
      </c>
      <c r="D116" s="83">
        <f>102.26+45.95</f>
        <v>148.21</v>
      </c>
      <c r="G116" s="23"/>
    </row>
    <row r="117" spans="1:7" ht="15.75" x14ac:dyDescent="0.2">
      <c r="A117" s="14" t="s">
        <v>253</v>
      </c>
      <c r="B117" s="94" t="s">
        <v>254</v>
      </c>
      <c r="C117" s="82" t="s">
        <v>866</v>
      </c>
      <c r="D117" s="83">
        <f>148.21*0.88</f>
        <v>130.41999999999999</v>
      </c>
      <c r="G117" s="23"/>
    </row>
    <row r="118" spans="1:7" ht="15.75" x14ac:dyDescent="0.2">
      <c r="A118" s="14" t="s">
        <v>255</v>
      </c>
      <c r="B118" s="94" t="s">
        <v>87</v>
      </c>
      <c r="C118" s="82" t="s">
        <v>866</v>
      </c>
      <c r="D118" s="83">
        <v>200.22</v>
      </c>
      <c r="G118" s="23"/>
    </row>
    <row r="119" spans="1:7" ht="24.95" customHeight="1" x14ac:dyDescent="0.2">
      <c r="A119" s="37" t="s">
        <v>256</v>
      </c>
      <c r="B119" s="81" t="s">
        <v>89</v>
      </c>
      <c r="C119" s="82" t="s">
        <v>866</v>
      </c>
      <c r="D119" s="83">
        <f>D116*0.05</f>
        <v>7.41</v>
      </c>
      <c r="G119" s="23"/>
    </row>
    <row r="120" spans="1:7" ht="12" customHeight="1" x14ac:dyDescent="0.2">
      <c r="A120" s="14" t="s">
        <v>257</v>
      </c>
      <c r="B120" s="81" t="s">
        <v>258</v>
      </c>
      <c r="C120" s="82" t="s">
        <v>22</v>
      </c>
      <c r="D120" s="83">
        <v>200</v>
      </c>
      <c r="G120" s="23"/>
    </row>
    <row r="121" spans="1:7" ht="12" customHeight="1" x14ac:dyDescent="0.2">
      <c r="A121" s="14" t="s">
        <v>27</v>
      </c>
      <c r="B121" s="87" t="s">
        <v>90</v>
      </c>
      <c r="C121" s="82"/>
      <c r="D121" s="83"/>
      <c r="G121" s="23"/>
    </row>
    <row r="122" spans="1:7" ht="12" customHeight="1" x14ac:dyDescent="0.2">
      <c r="A122" s="14" t="s">
        <v>94</v>
      </c>
      <c r="B122" s="90" t="s">
        <v>259</v>
      </c>
      <c r="C122" s="95" t="s">
        <v>0</v>
      </c>
      <c r="D122" s="83">
        <v>1</v>
      </c>
      <c r="G122" s="23"/>
    </row>
    <row r="123" spans="1:7" ht="44.25" x14ac:dyDescent="0.2">
      <c r="A123" s="14" t="s">
        <v>95</v>
      </c>
      <c r="B123" s="90" t="s">
        <v>873</v>
      </c>
      <c r="C123" s="82" t="s">
        <v>866</v>
      </c>
      <c r="D123" s="83">
        <v>29.04</v>
      </c>
      <c r="G123" s="23"/>
    </row>
    <row r="124" spans="1:7" x14ac:dyDescent="0.2">
      <c r="A124" s="14" t="s">
        <v>260</v>
      </c>
      <c r="B124" s="87" t="s">
        <v>93</v>
      </c>
      <c r="C124" s="84"/>
      <c r="D124" s="83"/>
      <c r="G124" s="23"/>
    </row>
    <row r="125" spans="1:7" x14ac:dyDescent="0.2">
      <c r="A125" s="14" t="s">
        <v>261</v>
      </c>
      <c r="B125" s="90" t="s">
        <v>262</v>
      </c>
      <c r="C125" s="84" t="s">
        <v>9</v>
      </c>
      <c r="D125" s="83">
        <f>3.55*2+3.6+2.09+5.05+1.55</f>
        <v>19.39</v>
      </c>
      <c r="G125" s="23"/>
    </row>
    <row r="126" spans="1:7" x14ac:dyDescent="0.2">
      <c r="A126" s="14" t="s">
        <v>263</v>
      </c>
      <c r="B126" s="90" t="s">
        <v>237</v>
      </c>
      <c r="C126" s="84" t="s">
        <v>9</v>
      </c>
      <c r="D126" s="83">
        <v>19.68</v>
      </c>
      <c r="G126" s="23"/>
    </row>
    <row r="127" spans="1:7" x14ac:dyDescent="0.2">
      <c r="A127" s="14" t="s">
        <v>264</v>
      </c>
      <c r="B127" s="90" t="s">
        <v>265</v>
      </c>
      <c r="C127" s="84" t="s">
        <v>9</v>
      </c>
      <c r="D127" s="83">
        <v>15.96</v>
      </c>
      <c r="G127" s="23"/>
    </row>
    <row r="128" spans="1:7" x14ac:dyDescent="0.2">
      <c r="A128" s="14" t="s">
        <v>266</v>
      </c>
      <c r="B128" s="81" t="s">
        <v>267</v>
      </c>
      <c r="C128" s="82" t="s">
        <v>96</v>
      </c>
      <c r="D128" s="83">
        <v>12</v>
      </c>
      <c r="G128" s="23"/>
    </row>
    <row r="129" spans="1:7" x14ac:dyDescent="0.2">
      <c r="A129" s="14" t="s">
        <v>268</v>
      </c>
      <c r="B129" s="81" t="s">
        <v>269</v>
      </c>
      <c r="C129" s="82" t="s">
        <v>0</v>
      </c>
      <c r="D129" s="83">
        <v>35</v>
      </c>
      <c r="G129" s="23"/>
    </row>
    <row r="130" spans="1:7" x14ac:dyDescent="0.2">
      <c r="A130" s="14" t="s">
        <v>270</v>
      </c>
      <c r="B130" s="81" t="s">
        <v>271</v>
      </c>
      <c r="C130" s="82" t="s">
        <v>0</v>
      </c>
      <c r="D130" s="83">
        <v>6</v>
      </c>
      <c r="G130" s="23"/>
    </row>
    <row r="131" spans="1:7" x14ac:dyDescent="0.2">
      <c r="A131" s="14" t="s">
        <v>272</v>
      </c>
      <c r="B131" s="81" t="s">
        <v>273</v>
      </c>
      <c r="C131" s="82" t="s">
        <v>0</v>
      </c>
      <c r="D131" s="83">
        <v>18</v>
      </c>
      <c r="G131" s="23"/>
    </row>
    <row r="132" spans="1:7" x14ac:dyDescent="0.2">
      <c r="A132" s="14" t="s">
        <v>274</v>
      </c>
      <c r="B132" s="81" t="s">
        <v>275</v>
      </c>
      <c r="C132" s="82" t="s">
        <v>0</v>
      </c>
      <c r="D132" s="83">
        <v>6</v>
      </c>
      <c r="G132" s="23"/>
    </row>
    <row r="133" spans="1:7" x14ac:dyDescent="0.2">
      <c r="A133" s="14" t="s">
        <v>276</v>
      </c>
      <c r="B133" s="81" t="s">
        <v>277</v>
      </c>
      <c r="C133" s="82" t="s">
        <v>0</v>
      </c>
      <c r="D133" s="83">
        <v>3</v>
      </c>
      <c r="G133" s="23"/>
    </row>
    <row r="134" spans="1:7" s="6" customFormat="1" x14ac:dyDescent="0.2">
      <c r="A134" s="1" t="s">
        <v>806</v>
      </c>
      <c r="B134" s="2" t="s">
        <v>807</v>
      </c>
      <c r="C134" s="4"/>
      <c r="D134" s="105"/>
    </row>
    <row r="135" spans="1:7" s="6" customFormat="1" ht="51" x14ac:dyDescent="0.2">
      <c r="A135" s="1"/>
      <c r="B135" s="7" t="s">
        <v>808</v>
      </c>
      <c r="C135" s="3" t="s">
        <v>809</v>
      </c>
      <c r="D135" s="106">
        <v>1</v>
      </c>
    </row>
    <row r="136" spans="1:7" ht="15" customHeight="1" x14ac:dyDescent="0.25">
      <c r="A136" s="14"/>
      <c r="B136" s="18" t="s">
        <v>278</v>
      </c>
      <c r="C136" s="25"/>
      <c r="D136" s="26"/>
      <c r="G136" s="23"/>
    </row>
    <row r="137" spans="1:7" x14ac:dyDescent="0.2">
      <c r="A137" s="14" t="s">
        <v>23</v>
      </c>
      <c r="B137" s="96" t="s">
        <v>279</v>
      </c>
      <c r="C137" s="84"/>
      <c r="D137" s="80"/>
      <c r="G137" s="23"/>
    </row>
    <row r="138" spans="1:7" ht="15.75" x14ac:dyDescent="0.2">
      <c r="A138" s="14" t="s">
        <v>29</v>
      </c>
      <c r="B138" s="81" t="s">
        <v>280</v>
      </c>
      <c r="C138" s="82" t="s">
        <v>865</v>
      </c>
      <c r="D138" s="83">
        <f>0.683*9.98*0.15</f>
        <v>1.02</v>
      </c>
      <c r="G138" s="23"/>
    </row>
    <row r="139" spans="1:7" ht="15.75" x14ac:dyDescent="0.2">
      <c r="A139" s="38" t="s">
        <v>30</v>
      </c>
      <c r="B139" s="81" t="s">
        <v>281</v>
      </c>
      <c r="C139" s="82" t="s">
        <v>865</v>
      </c>
      <c r="D139" s="83">
        <v>2.08</v>
      </c>
      <c r="G139" s="23"/>
    </row>
    <row r="140" spans="1:7" ht="15.75" x14ac:dyDescent="0.2">
      <c r="A140" s="39" t="s">
        <v>31</v>
      </c>
      <c r="B140" s="81" t="s">
        <v>282</v>
      </c>
      <c r="C140" s="82" t="s">
        <v>865</v>
      </c>
      <c r="D140" s="83">
        <v>0.6</v>
      </c>
      <c r="G140" s="23"/>
    </row>
    <row r="141" spans="1:7" ht="15.75" x14ac:dyDescent="0.2">
      <c r="A141" s="14" t="s">
        <v>39</v>
      </c>
      <c r="B141" s="81" t="s">
        <v>283</v>
      </c>
      <c r="C141" s="82" t="s">
        <v>865</v>
      </c>
      <c r="D141" s="83">
        <f>9.82*0.15</f>
        <v>1.47</v>
      </c>
      <c r="G141" s="23"/>
    </row>
    <row r="142" spans="1:7" ht="15.75" x14ac:dyDescent="0.2">
      <c r="A142" s="14" t="s">
        <v>40</v>
      </c>
      <c r="B142" s="81" t="s">
        <v>284</v>
      </c>
      <c r="C142" s="82" t="s">
        <v>865</v>
      </c>
      <c r="D142" s="83">
        <f>0.3*9.82</f>
        <v>2.95</v>
      </c>
      <c r="G142" s="23"/>
    </row>
    <row r="143" spans="1:7" ht="15.75" x14ac:dyDescent="0.2">
      <c r="A143" s="14" t="s">
        <v>41</v>
      </c>
      <c r="B143" s="81" t="s">
        <v>285</v>
      </c>
      <c r="C143" s="82" t="s">
        <v>866</v>
      </c>
      <c r="D143" s="83">
        <v>9.81</v>
      </c>
      <c r="G143" s="23"/>
    </row>
    <row r="144" spans="1:7" x14ac:dyDescent="0.2">
      <c r="A144" s="14" t="s">
        <v>42</v>
      </c>
      <c r="B144" s="81" t="s">
        <v>286</v>
      </c>
      <c r="C144" s="82" t="s">
        <v>3</v>
      </c>
      <c r="D144" s="83">
        <v>1</v>
      </c>
      <c r="G144" s="23"/>
    </row>
    <row r="145" spans="1:7" x14ac:dyDescent="0.2">
      <c r="A145" s="14" t="s">
        <v>43</v>
      </c>
      <c r="B145" s="81" t="s">
        <v>287</v>
      </c>
      <c r="C145" s="82" t="s">
        <v>9</v>
      </c>
      <c r="D145" s="83">
        <f>2.43*2</f>
        <v>4.8600000000000003</v>
      </c>
      <c r="G145" s="23"/>
    </row>
    <row r="146" spans="1:7" ht="15.75" x14ac:dyDescent="0.2">
      <c r="A146" s="14" t="s">
        <v>45</v>
      </c>
      <c r="B146" s="81" t="s">
        <v>288</v>
      </c>
      <c r="C146" s="82" t="s">
        <v>865</v>
      </c>
      <c r="D146" s="83">
        <v>0.27</v>
      </c>
      <c r="G146" s="23"/>
    </row>
    <row r="147" spans="1:7" ht="15.75" x14ac:dyDescent="0.2">
      <c r="A147" s="14" t="s">
        <v>289</v>
      </c>
      <c r="B147" s="81" t="s">
        <v>290</v>
      </c>
      <c r="C147" s="82" t="s">
        <v>866</v>
      </c>
      <c r="D147" s="83">
        <f>3.6*3.6</f>
        <v>12.96</v>
      </c>
      <c r="G147" s="23"/>
    </row>
    <row r="148" spans="1:7" x14ac:dyDescent="0.2">
      <c r="A148" s="14" t="s">
        <v>291</v>
      </c>
      <c r="B148" s="81" t="s">
        <v>292</v>
      </c>
      <c r="C148" s="84" t="s">
        <v>3</v>
      </c>
      <c r="D148" s="83">
        <v>1</v>
      </c>
      <c r="G148" s="23"/>
    </row>
    <row r="149" spans="1:7" x14ac:dyDescent="0.2">
      <c r="A149" s="14" t="s">
        <v>293</v>
      </c>
      <c r="B149" s="81" t="s">
        <v>294</v>
      </c>
      <c r="C149" s="84" t="s">
        <v>28</v>
      </c>
      <c r="D149" s="83">
        <v>19.3</v>
      </c>
      <c r="G149" s="23"/>
    </row>
    <row r="150" spans="1:7" ht="15.75" x14ac:dyDescent="0.2">
      <c r="A150" s="14" t="s">
        <v>295</v>
      </c>
      <c r="B150" s="81" t="s">
        <v>296</v>
      </c>
      <c r="C150" s="82" t="s">
        <v>866</v>
      </c>
      <c r="D150" s="83">
        <v>10.5</v>
      </c>
      <c r="G150" s="23"/>
    </row>
    <row r="151" spans="1:7" ht="15.75" x14ac:dyDescent="0.2">
      <c r="A151" s="14" t="s">
        <v>297</v>
      </c>
      <c r="B151" s="81" t="s">
        <v>298</v>
      </c>
      <c r="C151" s="82" t="s">
        <v>866</v>
      </c>
      <c r="D151" s="83">
        <v>10.5</v>
      </c>
      <c r="G151" s="23"/>
    </row>
    <row r="152" spans="1:7" x14ac:dyDescent="0.2">
      <c r="A152" s="14" t="s">
        <v>299</v>
      </c>
      <c r="B152" s="81" t="s">
        <v>236</v>
      </c>
      <c r="C152" s="82" t="s">
        <v>3</v>
      </c>
      <c r="D152" s="83">
        <v>1</v>
      </c>
      <c r="G152" s="23"/>
    </row>
    <row r="153" spans="1:7" ht="15.75" x14ac:dyDescent="0.2">
      <c r="A153" s="40" t="s">
        <v>684</v>
      </c>
      <c r="B153" s="81" t="s">
        <v>685</v>
      </c>
      <c r="C153" s="82" t="s">
        <v>867</v>
      </c>
      <c r="D153" s="83">
        <f>3.3*3.6</f>
        <v>11.88</v>
      </c>
      <c r="G153" s="23"/>
    </row>
    <row r="154" spans="1:7" ht="15.75" x14ac:dyDescent="0.2">
      <c r="A154" s="40" t="s">
        <v>686</v>
      </c>
      <c r="B154" s="81" t="s">
        <v>687</v>
      </c>
      <c r="C154" s="82" t="s">
        <v>867</v>
      </c>
      <c r="D154" s="83">
        <f>D153</f>
        <v>11.88</v>
      </c>
      <c r="G154" s="23"/>
    </row>
    <row r="155" spans="1:7" ht="15.75" x14ac:dyDescent="0.2">
      <c r="A155" s="40" t="s">
        <v>688</v>
      </c>
      <c r="B155" s="81" t="s">
        <v>689</v>
      </c>
      <c r="C155" s="82" t="s">
        <v>867</v>
      </c>
      <c r="D155" s="83">
        <f>D153</f>
        <v>11.88</v>
      </c>
      <c r="G155" s="23"/>
    </row>
    <row r="156" spans="1:7" x14ac:dyDescent="0.2">
      <c r="A156" s="14" t="s">
        <v>24</v>
      </c>
      <c r="B156" s="87" t="s">
        <v>300</v>
      </c>
      <c r="C156" s="82"/>
      <c r="D156" s="83"/>
      <c r="G156" s="23"/>
    </row>
    <row r="157" spans="1:7" ht="25.5" x14ac:dyDescent="0.2">
      <c r="A157" s="14" t="s">
        <v>32</v>
      </c>
      <c r="B157" s="81" t="s">
        <v>301</v>
      </c>
      <c r="C157" s="82" t="s">
        <v>866</v>
      </c>
      <c r="D157" s="83">
        <v>565.6</v>
      </c>
      <c r="G157" s="23"/>
    </row>
    <row r="158" spans="1:7" ht="25.5" x14ac:dyDescent="0.2">
      <c r="A158" s="14" t="s">
        <v>33</v>
      </c>
      <c r="B158" s="81" t="s">
        <v>302</v>
      </c>
      <c r="C158" s="82" t="s">
        <v>866</v>
      </c>
      <c r="D158" s="83">
        <f>D157</f>
        <v>565.6</v>
      </c>
      <c r="G158" s="23"/>
    </row>
    <row r="159" spans="1:7" x14ac:dyDescent="0.2">
      <c r="A159" s="14" t="s">
        <v>19</v>
      </c>
      <c r="B159" s="87" t="s">
        <v>303</v>
      </c>
      <c r="C159" s="82"/>
      <c r="D159" s="97"/>
      <c r="G159" s="23"/>
    </row>
    <row r="160" spans="1:7" x14ac:dyDescent="0.2">
      <c r="A160" s="14" t="s">
        <v>55</v>
      </c>
      <c r="B160" s="81" t="s">
        <v>304</v>
      </c>
      <c r="C160" s="84" t="s">
        <v>0</v>
      </c>
      <c r="D160" s="83">
        <v>1</v>
      </c>
      <c r="G160" s="23"/>
    </row>
    <row r="161" spans="1:7" x14ac:dyDescent="0.2">
      <c r="A161" s="14" t="s">
        <v>57</v>
      </c>
      <c r="B161" s="81" t="s">
        <v>305</v>
      </c>
      <c r="C161" s="84" t="s">
        <v>0</v>
      </c>
      <c r="D161" s="83">
        <v>2</v>
      </c>
      <c r="G161" s="23"/>
    </row>
    <row r="162" spans="1:7" x14ac:dyDescent="0.2">
      <c r="A162" s="14" t="s">
        <v>59</v>
      </c>
      <c r="B162" s="81" t="s">
        <v>306</v>
      </c>
      <c r="C162" s="82" t="s">
        <v>0</v>
      </c>
      <c r="D162" s="83">
        <v>1</v>
      </c>
      <c r="G162" s="23"/>
    </row>
    <row r="163" spans="1:7" x14ac:dyDescent="0.2">
      <c r="A163" s="37" t="s">
        <v>61</v>
      </c>
      <c r="B163" s="81" t="s">
        <v>307</v>
      </c>
      <c r="C163" s="82" t="s">
        <v>0</v>
      </c>
      <c r="D163" s="83">
        <v>1</v>
      </c>
      <c r="G163" s="23"/>
    </row>
    <row r="164" spans="1:7" ht="15.75" x14ac:dyDescent="0.2">
      <c r="A164" s="14" t="s">
        <v>63</v>
      </c>
      <c r="B164" s="81" t="s">
        <v>308</v>
      </c>
      <c r="C164" s="82" t="s">
        <v>865</v>
      </c>
      <c r="D164" s="83">
        <v>0.54</v>
      </c>
      <c r="G164" s="23"/>
    </row>
    <row r="165" spans="1:7" ht="15.75" x14ac:dyDescent="0.2">
      <c r="A165" s="14" t="s">
        <v>65</v>
      </c>
      <c r="B165" s="81" t="s">
        <v>309</v>
      </c>
      <c r="C165" s="82" t="s">
        <v>866</v>
      </c>
      <c r="D165" s="83">
        <f>1.8*5</f>
        <v>9</v>
      </c>
      <c r="G165" s="23"/>
    </row>
    <row r="166" spans="1:7" x14ac:dyDescent="0.2">
      <c r="A166" s="14" t="s">
        <v>310</v>
      </c>
      <c r="B166" s="81" t="s">
        <v>311</v>
      </c>
      <c r="C166" s="82" t="s">
        <v>9</v>
      </c>
      <c r="D166" s="83">
        <v>16.55</v>
      </c>
      <c r="G166" s="23"/>
    </row>
    <row r="167" spans="1:7" ht="25.5" x14ac:dyDescent="0.2">
      <c r="A167" s="37" t="s">
        <v>312</v>
      </c>
      <c r="B167" s="81" t="s">
        <v>313</v>
      </c>
      <c r="C167" s="82" t="s">
        <v>866</v>
      </c>
      <c r="D167" s="83">
        <f>2.751*2.19*2+3.04*4.69</f>
        <v>26.31</v>
      </c>
      <c r="G167" s="23"/>
    </row>
    <row r="168" spans="1:7" s="6" customFormat="1" x14ac:dyDescent="0.2">
      <c r="A168" s="1" t="s">
        <v>806</v>
      </c>
      <c r="B168" s="2" t="s">
        <v>807</v>
      </c>
      <c r="C168" s="4"/>
      <c r="D168" s="105"/>
    </row>
    <row r="169" spans="1:7" s="6" customFormat="1" ht="51" x14ac:dyDescent="0.2">
      <c r="A169" s="1"/>
      <c r="B169" s="7" t="s">
        <v>808</v>
      </c>
      <c r="C169" s="3" t="s">
        <v>809</v>
      </c>
      <c r="D169" s="106">
        <v>1</v>
      </c>
    </row>
    <row r="170" spans="1:7" ht="15.75" x14ac:dyDescent="0.25">
      <c r="A170" s="14"/>
      <c r="B170" s="18" t="s">
        <v>173</v>
      </c>
      <c r="C170" s="25"/>
      <c r="D170" s="26"/>
      <c r="G170" s="23"/>
    </row>
    <row r="171" spans="1:7" x14ac:dyDescent="0.2">
      <c r="A171" s="14">
        <v>1</v>
      </c>
      <c r="B171" s="98" t="s">
        <v>114</v>
      </c>
      <c r="C171" s="99" t="s">
        <v>823</v>
      </c>
      <c r="D171" s="21">
        <v>1</v>
      </c>
      <c r="G171" s="23"/>
    </row>
    <row r="172" spans="1:7" x14ac:dyDescent="0.2">
      <c r="A172" s="14">
        <v>2</v>
      </c>
      <c r="B172" s="98" t="s">
        <v>115</v>
      </c>
      <c r="C172" s="99" t="s">
        <v>9</v>
      </c>
      <c r="D172" s="21">
        <v>46.8</v>
      </c>
      <c r="G172" s="23"/>
    </row>
    <row r="173" spans="1:7" x14ac:dyDescent="0.2">
      <c r="A173" s="14">
        <v>3</v>
      </c>
      <c r="B173" s="98" t="s">
        <v>824</v>
      </c>
      <c r="C173" s="99" t="s">
        <v>0</v>
      </c>
      <c r="D173" s="21">
        <v>1</v>
      </c>
      <c r="G173" s="23"/>
    </row>
    <row r="174" spans="1:7" x14ac:dyDescent="0.2">
      <c r="A174" s="14">
        <v>4</v>
      </c>
      <c r="B174" s="98" t="s">
        <v>116</v>
      </c>
      <c r="C174" s="99" t="s">
        <v>0</v>
      </c>
      <c r="D174" s="21">
        <v>1</v>
      </c>
      <c r="G174" s="23"/>
    </row>
    <row r="175" spans="1:7" x14ac:dyDescent="0.2">
      <c r="A175" s="14">
        <v>5</v>
      </c>
      <c r="B175" s="98" t="s">
        <v>117</v>
      </c>
      <c r="C175" s="99" t="s">
        <v>0</v>
      </c>
      <c r="D175" s="21">
        <v>1</v>
      </c>
      <c r="G175" s="23"/>
    </row>
    <row r="176" spans="1:7" x14ac:dyDescent="0.2">
      <c r="A176" s="14">
        <v>6</v>
      </c>
      <c r="B176" s="98" t="s">
        <v>118</v>
      </c>
      <c r="C176" s="99" t="s">
        <v>0</v>
      </c>
      <c r="D176" s="21">
        <v>1</v>
      </c>
      <c r="G176" s="23"/>
    </row>
    <row r="177" spans="1:7" x14ac:dyDescent="0.2">
      <c r="A177" s="14">
        <v>7</v>
      </c>
      <c r="B177" s="98" t="s">
        <v>119</v>
      </c>
      <c r="C177" s="99" t="s">
        <v>0</v>
      </c>
      <c r="D177" s="21">
        <v>1</v>
      </c>
      <c r="G177" s="23"/>
    </row>
    <row r="178" spans="1:7" x14ac:dyDescent="0.2">
      <c r="A178" s="14">
        <v>8</v>
      </c>
      <c r="B178" s="98" t="s">
        <v>314</v>
      </c>
      <c r="C178" s="99" t="s">
        <v>0</v>
      </c>
      <c r="D178" s="21">
        <v>1</v>
      </c>
      <c r="G178" s="23"/>
    </row>
    <row r="179" spans="1:7" x14ac:dyDescent="0.2">
      <c r="A179" s="14">
        <v>9</v>
      </c>
      <c r="B179" s="98" t="s">
        <v>120</v>
      </c>
      <c r="C179" s="99" t="s">
        <v>0</v>
      </c>
      <c r="D179" s="21">
        <v>1</v>
      </c>
      <c r="G179" s="23"/>
    </row>
    <row r="180" spans="1:7" x14ac:dyDescent="0.2">
      <c r="A180" s="14">
        <v>10</v>
      </c>
      <c r="B180" s="98" t="s">
        <v>121</v>
      </c>
      <c r="C180" s="99" t="s">
        <v>0</v>
      </c>
      <c r="D180" s="21">
        <v>1</v>
      </c>
      <c r="G180" s="23"/>
    </row>
    <row r="181" spans="1:7" x14ac:dyDescent="0.2">
      <c r="A181" s="14">
        <v>11</v>
      </c>
      <c r="B181" s="98" t="s">
        <v>122</v>
      </c>
      <c r="C181" s="99" t="s">
        <v>0</v>
      </c>
      <c r="D181" s="21">
        <v>6</v>
      </c>
      <c r="G181" s="23"/>
    </row>
    <row r="182" spans="1:7" x14ac:dyDescent="0.2">
      <c r="A182" s="14">
        <v>12</v>
      </c>
      <c r="B182" s="98" t="s">
        <v>123</v>
      </c>
      <c r="C182" s="99" t="s">
        <v>0</v>
      </c>
      <c r="D182" s="21">
        <v>1</v>
      </c>
      <c r="G182" s="23"/>
    </row>
    <row r="183" spans="1:7" x14ac:dyDescent="0.2">
      <c r="A183" s="14">
        <v>13</v>
      </c>
      <c r="B183" s="98" t="s">
        <v>124</v>
      </c>
      <c r="C183" s="99" t="s">
        <v>0</v>
      </c>
      <c r="D183" s="21">
        <v>1</v>
      </c>
      <c r="G183" s="23"/>
    </row>
    <row r="184" spans="1:7" x14ac:dyDescent="0.2">
      <c r="A184" s="14">
        <v>14</v>
      </c>
      <c r="B184" s="98" t="s">
        <v>125</v>
      </c>
      <c r="C184" s="99" t="s">
        <v>3</v>
      </c>
      <c r="D184" s="21">
        <v>1</v>
      </c>
      <c r="G184" s="23"/>
    </row>
    <row r="185" spans="1:7" x14ac:dyDescent="0.2">
      <c r="A185" s="14">
        <v>15</v>
      </c>
      <c r="B185" s="98" t="s">
        <v>126</v>
      </c>
      <c r="C185" s="99" t="s">
        <v>3</v>
      </c>
      <c r="D185" s="21">
        <v>1</v>
      </c>
      <c r="G185" s="23"/>
    </row>
    <row r="186" spans="1:7" ht="15.75" x14ac:dyDescent="0.2">
      <c r="A186" s="14">
        <v>16</v>
      </c>
      <c r="B186" s="98" t="s">
        <v>127</v>
      </c>
      <c r="C186" s="82" t="s">
        <v>866</v>
      </c>
      <c r="D186" s="21">
        <v>1410</v>
      </c>
      <c r="G186" s="23"/>
    </row>
    <row r="187" spans="1:7" x14ac:dyDescent="0.2">
      <c r="A187" s="14">
        <v>17</v>
      </c>
      <c r="B187" s="98" t="s">
        <v>692</v>
      </c>
      <c r="C187" s="82" t="s">
        <v>691</v>
      </c>
      <c r="D187" s="41">
        <v>1</v>
      </c>
      <c r="G187" s="23"/>
    </row>
    <row r="188" spans="1:7" x14ac:dyDescent="0.2">
      <c r="A188" s="14">
        <v>18</v>
      </c>
      <c r="B188" s="98" t="s">
        <v>690</v>
      </c>
      <c r="C188" s="82" t="s">
        <v>691</v>
      </c>
      <c r="D188" s="41">
        <v>1</v>
      </c>
      <c r="G188" s="23"/>
    </row>
    <row r="189" spans="1:7" s="6" customFormat="1" x14ac:dyDescent="0.2">
      <c r="A189" s="1" t="s">
        <v>806</v>
      </c>
      <c r="B189" s="2" t="s">
        <v>807</v>
      </c>
      <c r="C189" s="4"/>
      <c r="D189" s="105"/>
    </row>
    <row r="190" spans="1:7" s="6" customFormat="1" ht="51" x14ac:dyDescent="0.2">
      <c r="A190" s="1"/>
      <c r="B190" s="7" t="s">
        <v>808</v>
      </c>
      <c r="C190" s="3" t="s">
        <v>809</v>
      </c>
      <c r="D190" s="106">
        <v>1</v>
      </c>
    </row>
    <row r="191" spans="1:7" ht="15.75" x14ac:dyDescent="0.25">
      <c r="A191" s="14"/>
      <c r="B191" s="42" t="s">
        <v>175</v>
      </c>
      <c r="C191" s="25"/>
      <c r="D191" s="26"/>
      <c r="G191" s="23"/>
    </row>
    <row r="192" spans="1:7" x14ac:dyDescent="0.2">
      <c r="A192" s="14"/>
      <c r="B192" s="43" t="s">
        <v>315</v>
      </c>
      <c r="C192" s="24"/>
      <c r="D192" s="24"/>
      <c r="G192" s="23"/>
    </row>
    <row r="193" spans="1:7" ht="38.25" x14ac:dyDescent="0.2">
      <c r="A193" s="14">
        <v>1</v>
      </c>
      <c r="B193" s="44" t="s">
        <v>893</v>
      </c>
      <c r="C193" s="45" t="s">
        <v>3</v>
      </c>
      <c r="D193" s="46">
        <v>1</v>
      </c>
      <c r="G193" s="23"/>
    </row>
    <row r="194" spans="1:7" x14ac:dyDescent="0.2">
      <c r="A194" s="14">
        <v>2</v>
      </c>
      <c r="B194" s="44" t="s">
        <v>316</v>
      </c>
      <c r="C194" s="45" t="s">
        <v>3</v>
      </c>
      <c r="D194" s="46">
        <v>1</v>
      </c>
      <c r="G194" s="23"/>
    </row>
    <row r="195" spans="1:7" x14ac:dyDescent="0.2">
      <c r="A195" s="14">
        <v>3</v>
      </c>
      <c r="B195" s="44" t="s">
        <v>693</v>
      </c>
      <c r="C195" s="45" t="s">
        <v>3</v>
      </c>
      <c r="D195" s="46">
        <v>1</v>
      </c>
      <c r="G195" s="23"/>
    </row>
    <row r="196" spans="1:7" x14ac:dyDescent="0.2">
      <c r="A196" s="14">
        <v>4</v>
      </c>
      <c r="B196" s="44" t="s">
        <v>694</v>
      </c>
      <c r="C196" s="45" t="s">
        <v>3</v>
      </c>
      <c r="D196" s="46">
        <v>1</v>
      </c>
      <c r="G196" s="23"/>
    </row>
    <row r="197" spans="1:7" ht="14.1" customHeight="1" x14ac:dyDescent="0.2">
      <c r="A197" s="14">
        <v>5</v>
      </c>
      <c r="B197" s="44" t="s">
        <v>317</v>
      </c>
      <c r="C197" s="45" t="s">
        <v>3</v>
      </c>
      <c r="D197" s="46">
        <v>1</v>
      </c>
      <c r="G197" s="23"/>
    </row>
    <row r="198" spans="1:7" x14ac:dyDescent="0.2">
      <c r="A198" s="14">
        <v>6</v>
      </c>
      <c r="B198" s="44" t="s">
        <v>318</v>
      </c>
      <c r="C198" s="45" t="s">
        <v>3</v>
      </c>
      <c r="D198" s="46">
        <v>1</v>
      </c>
      <c r="G198" s="23"/>
    </row>
    <row r="199" spans="1:7" x14ac:dyDescent="0.2">
      <c r="A199" s="14">
        <v>7</v>
      </c>
      <c r="B199" s="44" t="s">
        <v>319</v>
      </c>
      <c r="C199" s="45" t="s">
        <v>0</v>
      </c>
      <c r="D199" s="46">
        <v>1</v>
      </c>
      <c r="G199" s="23"/>
    </row>
    <row r="200" spans="1:7" x14ac:dyDescent="0.2">
      <c r="A200" s="14">
        <v>8</v>
      </c>
      <c r="B200" s="44" t="s">
        <v>320</v>
      </c>
      <c r="C200" s="45" t="s">
        <v>0</v>
      </c>
      <c r="D200" s="46">
        <v>7</v>
      </c>
      <c r="G200" s="23"/>
    </row>
    <row r="201" spans="1:7" x14ac:dyDescent="0.2">
      <c r="A201" s="14">
        <v>9</v>
      </c>
      <c r="B201" s="44" t="s">
        <v>321</v>
      </c>
      <c r="C201" s="45" t="s">
        <v>0</v>
      </c>
      <c r="D201" s="46">
        <v>3</v>
      </c>
      <c r="G201" s="23"/>
    </row>
    <row r="202" spans="1:7" x14ac:dyDescent="0.2">
      <c r="A202" s="14">
        <v>10</v>
      </c>
      <c r="B202" s="44" t="s">
        <v>322</v>
      </c>
      <c r="C202" s="45" t="s">
        <v>0</v>
      </c>
      <c r="D202" s="46">
        <v>3</v>
      </c>
      <c r="G202" s="23"/>
    </row>
    <row r="203" spans="1:7" x14ac:dyDescent="0.2">
      <c r="A203" s="14">
        <v>11</v>
      </c>
      <c r="B203" s="44" t="s">
        <v>323</v>
      </c>
      <c r="C203" s="45" t="s">
        <v>0</v>
      </c>
      <c r="D203" s="46">
        <v>4</v>
      </c>
      <c r="G203" s="23"/>
    </row>
    <row r="204" spans="1:7" x14ac:dyDescent="0.2">
      <c r="A204" s="14">
        <v>12</v>
      </c>
      <c r="B204" s="44" t="s">
        <v>324</v>
      </c>
      <c r="C204" s="45" t="s">
        <v>0</v>
      </c>
      <c r="D204" s="46">
        <v>1</v>
      </c>
      <c r="G204" s="23"/>
    </row>
    <row r="205" spans="1:7" x14ac:dyDescent="0.2">
      <c r="A205" s="14">
        <v>13</v>
      </c>
      <c r="B205" s="44" t="s">
        <v>325</v>
      </c>
      <c r="C205" s="45" t="s">
        <v>0</v>
      </c>
      <c r="D205" s="46">
        <v>2</v>
      </c>
      <c r="G205" s="23"/>
    </row>
    <row r="206" spans="1:7" x14ac:dyDescent="0.2">
      <c r="A206" s="14">
        <v>14</v>
      </c>
      <c r="B206" s="44" t="s">
        <v>326</v>
      </c>
      <c r="C206" s="45" t="s">
        <v>0</v>
      </c>
      <c r="D206" s="46">
        <v>2</v>
      </c>
      <c r="G206" s="23"/>
    </row>
    <row r="207" spans="1:7" x14ac:dyDescent="0.2">
      <c r="A207" s="14">
        <v>15</v>
      </c>
      <c r="B207" s="44" t="s">
        <v>327</v>
      </c>
      <c r="C207" s="45" t="s">
        <v>0</v>
      </c>
      <c r="D207" s="46">
        <v>2</v>
      </c>
      <c r="G207" s="23"/>
    </row>
    <row r="208" spans="1:7" x14ac:dyDescent="0.2">
      <c r="A208" s="14">
        <v>16</v>
      </c>
      <c r="B208" s="44" t="s">
        <v>894</v>
      </c>
      <c r="C208" s="45" t="s">
        <v>3</v>
      </c>
      <c r="D208" s="46">
        <v>2</v>
      </c>
      <c r="G208" s="23"/>
    </row>
    <row r="209" spans="1:7" x14ac:dyDescent="0.2">
      <c r="A209" s="14">
        <v>17</v>
      </c>
      <c r="B209" s="44" t="s">
        <v>895</v>
      </c>
      <c r="C209" s="45" t="s">
        <v>0</v>
      </c>
      <c r="D209" s="46">
        <v>4</v>
      </c>
      <c r="G209" s="23"/>
    </row>
    <row r="210" spans="1:7" x14ac:dyDescent="0.2">
      <c r="A210" s="14">
        <v>18</v>
      </c>
      <c r="B210" s="44" t="s">
        <v>896</v>
      </c>
      <c r="C210" s="45" t="s">
        <v>0</v>
      </c>
      <c r="D210" s="46">
        <v>7</v>
      </c>
      <c r="G210" s="23"/>
    </row>
    <row r="211" spans="1:7" x14ac:dyDescent="0.2">
      <c r="A211" s="14">
        <v>19</v>
      </c>
      <c r="B211" s="44" t="s">
        <v>897</v>
      </c>
      <c r="C211" s="45" t="s">
        <v>0</v>
      </c>
      <c r="D211" s="46">
        <v>8</v>
      </c>
      <c r="G211" s="23"/>
    </row>
    <row r="212" spans="1:7" x14ac:dyDescent="0.2">
      <c r="A212" s="14">
        <v>20</v>
      </c>
      <c r="B212" s="44" t="s">
        <v>898</v>
      </c>
      <c r="C212" s="45" t="s">
        <v>0</v>
      </c>
      <c r="D212" s="46">
        <v>4</v>
      </c>
      <c r="G212" s="23"/>
    </row>
    <row r="213" spans="1:7" x14ac:dyDescent="0.2">
      <c r="A213" s="14">
        <v>21</v>
      </c>
      <c r="B213" s="44" t="s">
        <v>899</v>
      </c>
      <c r="C213" s="45" t="s">
        <v>3</v>
      </c>
      <c r="D213" s="46">
        <v>13</v>
      </c>
      <c r="G213" s="23"/>
    </row>
    <row r="214" spans="1:7" x14ac:dyDescent="0.2">
      <c r="A214" s="14">
        <v>22</v>
      </c>
      <c r="B214" s="44" t="s">
        <v>900</v>
      </c>
      <c r="C214" s="45" t="s">
        <v>0</v>
      </c>
      <c r="D214" s="46">
        <v>2</v>
      </c>
      <c r="G214" s="23"/>
    </row>
    <row r="215" spans="1:7" x14ac:dyDescent="0.2">
      <c r="A215" s="14">
        <v>23</v>
      </c>
      <c r="B215" s="44" t="s">
        <v>901</v>
      </c>
      <c r="C215" s="45" t="s">
        <v>0</v>
      </c>
      <c r="D215" s="46">
        <v>5</v>
      </c>
      <c r="G215" s="23"/>
    </row>
    <row r="216" spans="1:7" x14ac:dyDescent="0.2">
      <c r="A216" s="14">
        <v>24</v>
      </c>
      <c r="B216" s="44" t="s">
        <v>902</v>
      </c>
      <c r="C216" s="45" t="s">
        <v>3</v>
      </c>
      <c r="D216" s="46">
        <v>1</v>
      </c>
      <c r="G216" s="23"/>
    </row>
    <row r="217" spans="1:7" x14ac:dyDescent="0.2">
      <c r="A217" s="14">
        <v>25</v>
      </c>
      <c r="B217" s="44" t="s">
        <v>328</v>
      </c>
      <c r="C217" s="45" t="s">
        <v>3</v>
      </c>
      <c r="D217" s="46">
        <v>1</v>
      </c>
      <c r="G217" s="23"/>
    </row>
    <row r="218" spans="1:7" x14ac:dyDescent="0.2">
      <c r="A218" s="14">
        <v>26</v>
      </c>
      <c r="B218" s="44" t="s">
        <v>769</v>
      </c>
      <c r="C218" s="45" t="s">
        <v>9</v>
      </c>
      <c r="D218" s="46">
        <v>15</v>
      </c>
      <c r="G218" s="23"/>
    </row>
    <row r="219" spans="1:7" x14ac:dyDescent="0.2">
      <c r="A219" s="14">
        <v>27</v>
      </c>
      <c r="B219" s="44" t="s">
        <v>751</v>
      </c>
      <c r="C219" s="45" t="s">
        <v>9</v>
      </c>
      <c r="D219" s="46">
        <v>48</v>
      </c>
      <c r="G219" s="23"/>
    </row>
    <row r="220" spans="1:7" x14ac:dyDescent="0.2">
      <c r="A220" s="14">
        <v>28</v>
      </c>
      <c r="B220" s="44" t="s">
        <v>752</v>
      </c>
      <c r="C220" s="45" t="s">
        <v>9</v>
      </c>
      <c r="D220" s="46">
        <v>36</v>
      </c>
      <c r="G220" s="23"/>
    </row>
    <row r="221" spans="1:7" x14ac:dyDescent="0.2">
      <c r="A221" s="14">
        <v>29</v>
      </c>
      <c r="B221" s="44" t="s">
        <v>753</v>
      </c>
      <c r="C221" s="45" t="s">
        <v>9</v>
      </c>
      <c r="D221" s="46">
        <v>66</v>
      </c>
      <c r="G221" s="23"/>
    </row>
    <row r="222" spans="1:7" x14ac:dyDescent="0.2">
      <c r="A222" s="14">
        <v>30</v>
      </c>
      <c r="B222" s="44" t="s">
        <v>770</v>
      </c>
      <c r="C222" s="45" t="s">
        <v>9</v>
      </c>
      <c r="D222" s="46">
        <v>9</v>
      </c>
      <c r="G222" s="23"/>
    </row>
    <row r="223" spans="1:7" x14ac:dyDescent="0.2">
      <c r="A223" s="14">
        <v>31</v>
      </c>
      <c r="B223" s="44" t="s">
        <v>772</v>
      </c>
      <c r="C223" s="45" t="s">
        <v>9</v>
      </c>
      <c r="D223" s="46">
        <v>4</v>
      </c>
      <c r="G223" s="23"/>
    </row>
    <row r="224" spans="1:7" x14ac:dyDescent="0.2">
      <c r="A224" s="14">
        <v>32</v>
      </c>
      <c r="B224" s="44" t="s">
        <v>773</v>
      </c>
      <c r="C224" s="45" t="s">
        <v>9</v>
      </c>
      <c r="D224" s="46">
        <v>7</v>
      </c>
      <c r="G224" s="23"/>
    </row>
    <row r="225" spans="1:7" x14ac:dyDescent="0.2">
      <c r="A225" s="14">
        <v>33</v>
      </c>
      <c r="B225" s="44" t="s">
        <v>774</v>
      </c>
      <c r="C225" s="45" t="s">
        <v>9</v>
      </c>
      <c r="D225" s="46">
        <v>7</v>
      </c>
      <c r="G225" s="23"/>
    </row>
    <row r="226" spans="1:7" x14ac:dyDescent="0.2">
      <c r="A226" s="14">
        <v>34</v>
      </c>
      <c r="B226" s="44" t="s">
        <v>776</v>
      </c>
      <c r="C226" s="45" t="s">
        <v>9</v>
      </c>
      <c r="D226" s="46">
        <v>3</v>
      </c>
      <c r="G226" s="23"/>
    </row>
    <row r="227" spans="1:7" x14ac:dyDescent="0.2">
      <c r="A227" s="14">
        <v>35</v>
      </c>
      <c r="B227" s="44" t="s">
        <v>779</v>
      </c>
      <c r="C227" s="45" t="s">
        <v>9</v>
      </c>
      <c r="D227" s="46">
        <v>2</v>
      </c>
      <c r="G227" s="23"/>
    </row>
    <row r="228" spans="1:7" x14ac:dyDescent="0.2">
      <c r="A228" s="14">
        <v>36</v>
      </c>
      <c r="B228" s="44" t="s">
        <v>695</v>
      </c>
      <c r="C228" s="45" t="s">
        <v>3</v>
      </c>
      <c r="D228" s="46">
        <v>1</v>
      </c>
      <c r="G228" s="23"/>
    </row>
    <row r="229" spans="1:7" ht="15.75" x14ac:dyDescent="0.2">
      <c r="A229" s="14">
        <v>37</v>
      </c>
      <c r="B229" s="44" t="s">
        <v>750</v>
      </c>
      <c r="C229" s="45" t="s">
        <v>811</v>
      </c>
      <c r="D229" s="46">
        <v>25</v>
      </c>
      <c r="G229" s="23"/>
    </row>
    <row r="230" spans="1:7" ht="15.75" x14ac:dyDescent="0.2">
      <c r="A230" s="14">
        <v>38</v>
      </c>
      <c r="B230" s="44" t="s">
        <v>762</v>
      </c>
      <c r="C230" s="45" t="s">
        <v>811</v>
      </c>
      <c r="D230" s="46">
        <v>58</v>
      </c>
      <c r="G230" s="23"/>
    </row>
    <row r="231" spans="1:7" ht="15.75" x14ac:dyDescent="0.2">
      <c r="A231" s="14">
        <v>39</v>
      </c>
      <c r="B231" s="44" t="s">
        <v>329</v>
      </c>
      <c r="C231" s="45" t="s">
        <v>811</v>
      </c>
      <c r="D231" s="46">
        <v>58</v>
      </c>
      <c r="G231" s="23"/>
    </row>
    <row r="232" spans="1:7" x14ac:dyDescent="0.2">
      <c r="A232" s="14">
        <v>40</v>
      </c>
      <c r="B232" s="44" t="s">
        <v>330</v>
      </c>
      <c r="C232" s="45" t="s">
        <v>3</v>
      </c>
      <c r="D232" s="46">
        <v>1</v>
      </c>
      <c r="G232" s="23"/>
    </row>
    <row r="233" spans="1:7" x14ac:dyDescent="0.2">
      <c r="A233" s="14">
        <v>41</v>
      </c>
      <c r="B233" s="44" t="s">
        <v>778</v>
      </c>
      <c r="C233" s="45" t="s">
        <v>0</v>
      </c>
      <c r="D233" s="46">
        <v>1</v>
      </c>
      <c r="G233" s="23"/>
    </row>
    <row r="234" spans="1:7" x14ac:dyDescent="0.2">
      <c r="A234" s="14">
        <v>42</v>
      </c>
      <c r="B234" s="44" t="s">
        <v>746</v>
      </c>
      <c r="C234" s="45" t="s">
        <v>0</v>
      </c>
      <c r="D234" s="46">
        <v>1</v>
      </c>
      <c r="G234" s="23"/>
    </row>
    <row r="235" spans="1:7" x14ac:dyDescent="0.2">
      <c r="A235" s="14">
        <v>43</v>
      </c>
      <c r="B235" s="44" t="s">
        <v>747</v>
      </c>
      <c r="C235" s="45" t="s">
        <v>0</v>
      </c>
      <c r="D235" s="46">
        <v>4</v>
      </c>
      <c r="G235" s="23"/>
    </row>
    <row r="236" spans="1:7" x14ac:dyDescent="0.2">
      <c r="A236" s="14">
        <v>44</v>
      </c>
      <c r="B236" s="44" t="s">
        <v>754</v>
      </c>
      <c r="C236" s="45" t="s">
        <v>0</v>
      </c>
      <c r="D236" s="46">
        <v>5</v>
      </c>
      <c r="G236" s="23"/>
    </row>
    <row r="237" spans="1:7" x14ac:dyDescent="0.2">
      <c r="A237" s="14">
        <v>45</v>
      </c>
      <c r="B237" s="44" t="s">
        <v>338</v>
      </c>
      <c r="C237" s="45" t="s">
        <v>0</v>
      </c>
      <c r="D237" s="46">
        <v>2</v>
      </c>
      <c r="G237" s="23"/>
    </row>
    <row r="238" spans="1:7" x14ac:dyDescent="0.2">
      <c r="A238" s="14">
        <v>46</v>
      </c>
      <c r="B238" s="44" t="s">
        <v>331</v>
      </c>
      <c r="C238" s="45" t="s">
        <v>0</v>
      </c>
      <c r="D238" s="46">
        <v>2</v>
      </c>
      <c r="G238" s="23"/>
    </row>
    <row r="239" spans="1:7" x14ac:dyDescent="0.2">
      <c r="A239" s="14">
        <v>47</v>
      </c>
      <c r="B239" s="44" t="s">
        <v>757</v>
      </c>
      <c r="C239" s="45" t="s">
        <v>0</v>
      </c>
      <c r="D239" s="46">
        <v>1</v>
      </c>
      <c r="G239" s="23"/>
    </row>
    <row r="240" spans="1:7" x14ac:dyDescent="0.2">
      <c r="A240" s="14">
        <v>48</v>
      </c>
      <c r="B240" s="44" t="s">
        <v>758</v>
      </c>
      <c r="C240" s="45" t="s">
        <v>0</v>
      </c>
      <c r="D240" s="46">
        <v>3</v>
      </c>
      <c r="G240" s="23"/>
    </row>
    <row r="241" spans="1:7" x14ac:dyDescent="0.2">
      <c r="A241" s="14">
        <v>49</v>
      </c>
      <c r="B241" s="44" t="s">
        <v>759</v>
      </c>
      <c r="C241" s="45" t="s">
        <v>0</v>
      </c>
      <c r="D241" s="46">
        <v>6</v>
      </c>
      <c r="G241" s="23"/>
    </row>
    <row r="242" spans="1:7" x14ac:dyDescent="0.2">
      <c r="A242" s="14">
        <v>50</v>
      </c>
      <c r="B242" s="44" t="s">
        <v>748</v>
      </c>
      <c r="C242" s="45" t="s">
        <v>0</v>
      </c>
      <c r="D242" s="46">
        <v>1</v>
      </c>
      <c r="G242" s="23"/>
    </row>
    <row r="243" spans="1:7" x14ac:dyDescent="0.2">
      <c r="A243" s="14">
        <v>51</v>
      </c>
      <c r="B243" s="44" t="s">
        <v>761</v>
      </c>
      <c r="C243" s="45" t="s">
        <v>0</v>
      </c>
      <c r="D243" s="46">
        <v>1</v>
      </c>
      <c r="G243" s="23"/>
    </row>
    <row r="244" spans="1:7" x14ac:dyDescent="0.2">
      <c r="A244" s="14">
        <v>52</v>
      </c>
      <c r="B244" s="44" t="s">
        <v>749</v>
      </c>
      <c r="C244" s="45" t="s">
        <v>0</v>
      </c>
      <c r="D244" s="46">
        <v>2</v>
      </c>
      <c r="G244" s="23"/>
    </row>
    <row r="245" spans="1:7" x14ac:dyDescent="0.2">
      <c r="A245" s="14">
        <v>53</v>
      </c>
      <c r="B245" s="44" t="s">
        <v>332</v>
      </c>
      <c r="C245" s="45" t="s">
        <v>3</v>
      </c>
      <c r="D245" s="46">
        <v>1</v>
      </c>
      <c r="G245" s="23"/>
    </row>
    <row r="246" spans="1:7" x14ac:dyDescent="0.2">
      <c r="A246" s="14">
        <v>54</v>
      </c>
      <c r="B246" s="44" t="s">
        <v>333</v>
      </c>
      <c r="C246" s="45" t="s">
        <v>3</v>
      </c>
      <c r="D246" s="46">
        <v>1</v>
      </c>
      <c r="G246" s="23"/>
    </row>
    <row r="247" spans="1:7" x14ac:dyDescent="0.2">
      <c r="A247" s="14">
        <v>55</v>
      </c>
      <c r="B247" s="44" t="s">
        <v>334</v>
      </c>
      <c r="C247" s="45" t="s">
        <v>3</v>
      </c>
      <c r="D247" s="46">
        <v>1</v>
      </c>
      <c r="G247" s="23"/>
    </row>
    <row r="248" spans="1:7" x14ac:dyDescent="0.2">
      <c r="A248" s="14"/>
      <c r="B248" s="47" t="s">
        <v>335</v>
      </c>
      <c r="C248" s="24"/>
      <c r="D248" s="24"/>
      <c r="G248" s="23"/>
    </row>
    <row r="249" spans="1:7" ht="38.25" x14ac:dyDescent="0.2">
      <c r="A249" s="14">
        <v>56</v>
      </c>
      <c r="B249" s="44" t="s">
        <v>903</v>
      </c>
      <c r="C249" s="45" t="s">
        <v>3</v>
      </c>
      <c r="D249" s="46">
        <v>1</v>
      </c>
      <c r="G249" s="23"/>
    </row>
    <row r="250" spans="1:7" x14ac:dyDescent="0.2">
      <c r="A250" s="14">
        <v>57</v>
      </c>
      <c r="B250" s="44" t="s">
        <v>696</v>
      </c>
      <c r="C250" s="45" t="s">
        <v>3</v>
      </c>
      <c r="D250" s="46">
        <v>1</v>
      </c>
      <c r="G250" s="23"/>
    </row>
    <row r="251" spans="1:7" ht="12" customHeight="1" x14ac:dyDescent="0.2">
      <c r="A251" s="14">
        <v>58</v>
      </c>
      <c r="B251" s="44" t="s">
        <v>697</v>
      </c>
      <c r="C251" s="45" t="s">
        <v>3</v>
      </c>
      <c r="D251" s="46">
        <v>1</v>
      </c>
      <c r="G251" s="23"/>
    </row>
    <row r="252" spans="1:7" x14ac:dyDescent="0.2">
      <c r="A252" s="14">
        <v>59</v>
      </c>
      <c r="B252" s="44" t="s">
        <v>698</v>
      </c>
      <c r="C252" s="45" t="s">
        <v>3</v>
      </c>
      <c r="D252" s="46">
        <v>1</v>
      </c>
      <c r="G252" s="23"/>
    </row>
    <row r="253" spans="1:7" ht="14.1" customHeight="1" x14ac:dyDescent="0.2">
      <c r="A253" s="14">
        <v>60</v>
      </c>
      <c r="B253" s="44" t="s">
        <v>699</v>
      </c>
      <c r="C253" s="45" t="s">
        <v>3</v>
      </c>
      <c r="D253" s="46">
        <v>1</v>
      </c>
      <c r="G253" s="23"/>
    </row>
    <row r="254" spans="1:7" x14ac:dyDescent="0.2">
      <c r="A254" s="14">
        <v>61</v>
      </c>
      <c r="B254" s="44" t="s">
        <v>336</v>
      </c>
      <c r="C254" s="45" t="s">
        <v>3</v>
      </c>
      <c r="D254" s="46">
        <v>1</v>
      </c>
      <c r="G254" s="23"/>
    </row>
    <row r="255" spans="1:7" x14ac:dyDescent="0.2">
      <c r="A255" s="14">
        <v>62</v>
      </c>
      <c r="B255" s="44" t="s">
        <v>763</v>
      </c>
      <c r="C255" s="45" t="s">
        <v>0</v>
      </c>
      <c r="D255" s="46">
        <v>3</v>
      </c>
      <c r="G255" s="23"/>
    </row>
    <row r="256" spans="1:7" x14ac:dyDescent="0.2">
      <c r="A256" s="14">
        <v>63</v>
      </c>
      <c r="B256" s="44" t="s">
        <v>764</v>
      </c>
      <c r="C256" s="45" t="s">
        <v>0</v>
      </c>
      <c r="D256" s="46">
        <v>4</v>
      </c>
      <c r="G256" s="23"/>
    </row>
    <row r="257" spans="1:7" x14ac:dyDescent="0.2">
      <c r="A257" s="14">
        <v>64</v>
      </c>
      <c r="B257" s="44" t="s">
        <v>765</v>
      </c>
      <c r="C257" s="45" t="s">
        <v>0</v>
      </c>
      <c r="D257" s="46">
        <v>1</v>
      </c>
      <c r="G257" s="23"/>
    </row>
    <row r="258" spans="1:7" x14ac:dyDescent="0.2">
      <c r="A258" s="14">
        <v>65</v>
      </c>
      <c r="B258" s="44" t="s">
        <v>766</v>
      </c>
      <c r="C258" s="45" t="s">
        <v>0</v>
      </c>
      <c r="D258" s="46">
        <v>2</v>
      </c>
      <c r="G258" s="23"/>
    </row>
    <row r="259" spans="1:7" x14ac:dyDescent="0.2">
      <c r="A259" s="14">
        <v>66</v>
      </c>
      <c r="B259" s="44" t="s">
        <v>767</v>
      </c>
      <c r="C259" s="45" t="s">
        <v>0</v>
      </c>
      <c r="D259" s="46">
        <v>1</v>
      </c>
      <c r="G259" s="23"/>
    </row>
    <row r="260" spans="1:7" x14ac:dyDescent="0.2">
      <c r="A260" s="14">
        <v>67</v>
      </c>
      <c r="B260" s="44" t="s">
        <v>768</v>
      </c>
      <c r="C260" s="45" t="s">
        <v>0</v>
      </c>
      <c r="D260" s="46">
        <v>1</v>
      </c>
      <c r="G260" s="23"/>
    </row>
    <row r="261" spans="1:7" x14ac:dyDescent="0.2">
      <c r="A261" s="14">
        <v>68</v>
      </c>
      <c r="B261" s="44" t="s">
        <v>326</v>
      </c>
      <c r="C261" s="45" t="s">
        <v>0</v>
      </c>
      <c r="D261" s="46">
        <v>1</v>
      </c>
      <c r="G261" s="23"/>
    </row>
    <row r="262" spans="1:7" x14ac:dyDescent="0.2">
      <c r="A262" s="14">
        <v>69</v>
      </c>
      <c r="B262" s="44" t="s">
        <v>327</v>
      </c>
      <c r="C262" s="45" t="s">
        <v>0</v>
      </c>
      <c r="D262" s="46">
        <v>2</v>
      </c>
      <c r="G262" s="23"/>
    </row>
    <row r="263" spans="1:7" x14ac:dyDescent="0.2">
      <c r="A263" s="14">
        <v>70</v>
      </c>
      <c r="B263" s="44" t="s">
        <v>337</v>
      </c>
      <c r="C263" s="45" t="s">
        <v>0</v>
      </c>
      <c r="D263" s="46">
        <v>1</v>
      </c>
      <c r="G263" s="23"/>
    </row>
    <row r="264" spans="1:7" x14ac:dyDescent="0.2">
      <c r="A264" s="14">
        <v>71</v>
      </c>
      <c r="B264" s="44" t="s">
        <v>894</v>
      </c>
      <c r="C264" s="45" t="s">
        <v>3</v>
      </c>
      <c r="D264" s="46">
        <v>5</v>
      </c>
      <c r="G264" s="23"/>
    </row>
    <row r="265" spans="1:7" x14ac:dyDescent="0.2">
      <c r="A265" s="14">
        <v>72</v>
      </c>
      <c r="B265" s="44" t="s">
        <v>895</v>
      </c>
      <c r="C265" s="45" t="s">
        <v>0</v>
      </c>
      <c r="D265" s="46">
        <v>4</v>
      </c>
      <c r="G265" s="23"/>
    </row>
    <row r="266" spans="1:7" x14ac:dyDescent="0.2">
      <c r="A266" s="14">
        <v>73</v>
      </c>
      <c r="B266" s="44" t="s">
        <v>897</v>
      </c>
      <c r="C266" s="45" t="s">
        <v>0</v>
      </c>
      <c r="D266" s="46">
        <v>8</v>
      </c>
      <c r="G266" s="23"/>
    </row>
    <row r="267" spans="1:7" x14ac:dyDescent="0.2">
      <c r="A267" s="14">
        <v>74</v>
      </c>
      <c r="B267" s="44" t="s">
        <v>898</v>
      </c>
      <c r="C267" s="45" t="s">
        <v>0</v>
      </c>
      <c r="D267" s="46">
        <v>4</v>
      </c>
      <c r="G267" s="23"/>
    </row>
    <row r="268" spans="1:7" x14ac:dyDescent="0.2">
      <c r="A268" s="14">
        <v>75</v>
      </c>
      <c r="B268" s="44" t="s">
        <v>899</v>
      </c>
      <c r="C268" s="45" t="s">
        <v>3</v>
      </c>
      <c r="D268" s="46">
        <v>17</v>
      </c>
      <c r="G268" s="23"/>
    </row>
    <row r="269" spans="1:7" x14ac:dyDescent="0.2">
      <c r="A269" s="14">
        <v>76</v>
      </c>
      <c r="B269" s="44" t="s">
        <v>902</v>
      </c>
      <c r="C269" s="45" t="s">
        <v>3</v>
      </c>
      <c r="D269" s="46">
        <v>1</v>
      </c>
      <c r="G269" s="23"/>
    </row>
    <row r="270" spans="1:7" x14ac:dyDescent="0.2">
      <c r="A270" s="14">
        <v>77</v>
      </c>
      <c r="B270" s="44" t="s">
        <v>328</v>
      </c>
      <c r="C270" s="45" t="s">
        <v>3</v>
      </c>
      <c r="D270" s="46">
        <v>1</v>
      </c>
      <c r="G270" s="23"/>
    </row>
    <row r="271" spans="1:7" x14ac:dyDescent="0.2">
      <c r="A271" s="14">
        <v>78</v>
      </c>
      <c r="B271" s="44" t="s">
        <v>769</v>
      </c>
      <c r="C271" s="45" t="s">
        <v>9</v>
      </c>
      <c r="D271" s="46">
        <v>12</v>
      </c>
      <c r="G271" s="23"/>
    </row>
    <row r="272" spans="1:7" x14ac:dyDescent="0.2">
      <c r="A272" s="14">
        <v>79</v>
      </c>
      <c r="B272" s="44" t="s">
        <v>752</v>
      </c>
      <c r="C272" s="45" t="s">
        <v>9</v>
      </c>
      <c r="D272" s="46">
        <v>26</v>
      </c>
      <c r="G272" s="23"/>
    </row>
    <row r="273" spans="1:7" x14ac:dyDescent="0.2">
      <c r="A273" s="14">
        <v>80</v>
      </c>
      <c r="B273" s="44" t="s">
        <v>753</v>
      </c>
      <c r="C273" s="45" t="s">
        <v>9</v>
      </c>
      <c r="D273" s="46">
        <v>76</v>
      </c>
      <c r="G273" s="23"/>
    </row>
    <row r="274" spans="1:7" x14ac:dyDescent="0.2">
      <c r="A274" s="14">
        <v>81</v>
      </c>
      <c r="B274" s="44" t="s">
        <v>770</v>
      </c>
      <c r="C274" s="45" t="s">
        <v>9</v>
      </c>
      <c r="D274" s="46">
        <v>16</v>
      </c>
      <c r="G274" s="23"/>
    </row>
    <row r="275" spans="1:7" x14ac:dyDescent="0.2">
      <c r="A275" s="14">
        <v>82</v>
      </c>
      <c r="B275" s="44" t="s">
        <v>771</v>
      </c>
      <c r="C275" s="45" t="s">
        <v>9</v>
      </c>
      <c r="D275" s="46">
        <v>5</v>
      </c>
      <c r="G275" s="23"/>
    </row>
    <row r="276" spans="1:7" x14ac:dyDescent="0.2">
      <c r="A276" s="14">
        <v>83</v>
      </c>
      <c r="B276" s="44" t="s">
        <v>772</v>
      </c>
      <c r="C276" s="45" t="s">
        <v>9</v>
      </c>
      <c r="D276" s="46">
        <v>4</v>
      </c>
      <c r="G276" s="23"/>
    </row>
    <row r="277" spans="1:7" x14ac:dyDescent="0.2">
      <c r="A277" s="14">
        <v>84</v>
      </c>
      <c r="B277" s="44" t="s">
        <v>773</v>
      </c>
      <c r="C277" s="45" t="s">
        <v>9</v>
      </c>
      <c r="D277" s="46">
        <v>4</v>
      </c>
      <c r="G277" s="23"/>
    </row>
    <row r="278" spans="1:7" x14ac:dyDescent="0.2">
      <c r="A278" s="14">
        <v>85</v>
      </c>
      <c r="B278" s="44" t="s">
        <v>774</v>
      </c>
      <c r="C278" s="45" t="s">
        <v>9</v>
      </c>
      <c r="D278" s="46">
        <v>8</v>
      </c>
      <c r="G278" s="23"/>
    </row>
    <row r="279" spans="1:7" x14ac:dyDescent="0.2">
      <c r="A279" s="14">
        <v>86</v>
      </c>
      <c r="B279" s="44" t="s">
        <v>775</v>
      </c>
      <c r="C279" s="45" t="s">
        <v>9</v>
      </c>
      <c r="D279" s="46">
        <v>4</v>
      </c>
      <c r="G279" s="23"/>
    </row>
    <row r="280" spans="1:7" x14ac:dyDescent="0.2">
      <c r="A280" s="14">
        <v>87</v>
      </c>
      <c r="B280" s="44" t="s">
        <v>776</v>
      </c>
      <c r="C280" s="45" t="s">
        <v>9</v>
      </c>
      <c r="D280" s="46">
        <v>3</v>
      </c>
      <c r="G280" s="23"/>
    </row>
    <row r="281" spans="1:7" x14ac:dyDescent="0.2">
      <c r="A281" s="14">
        <v>88</v>
      </c>
      <c r="B281" s="44" t="s">
        <v>777</v>
      </c>
      <c r="C281" s="45" t="s">
        <v>9</v>
      </c>
      <c r="D281" s="46">
        <v>2</v>
      </c>
      <c r="G281" s="23"/>
    </row>
    <row r="282" spans="1:7" x14ac:dyDescent="0.2">
      <c r="A282" s="14">
        <v>89</v>
      </c>
      <c r="B282" s="44" t="s">
        <v>695</v>
      </c>
      <c r="C282" s="45" t="s">
        <v>3</v>
      </c>
      <c r="D282" s="46">
        <v>1</v>
      </c>
      <c r="G282" s="23"/>
    </row>
    <row r="283" spans="1:7" ht="15.75" x14ac:dyDescent="0.2">
      <c r="A283" s="14">
        <v>90</v>
      </c>
      <c r="B283" s="44" t="s">
        <v>750</v>
      </c>
      <c r="C283" s="45" t="s">
        <v>811</v>
      </c>
      <c r="D283" s="46">
        <v>32</v>
      </c>
      <c r="G283" s="23"/>
    </row>
    <row r="284" spans="1:7" ht="15.75" x14ac:dyDescent="0.2">
      <c r="A284" s="14">
        <v>91</v>
      </c>
      <c r="B284" s="44" t="s">
        <v>762</v>
      </c>
      <c r="C284" s="45" t="s">
        <v>811</v>
      </c>
      <c r="D284" s="46">
        <v>68</v>
      </c>
      <c r="G284" s="23"/>
    </row>
    <row r="285" spans="1:7" ht="15.75" x14ac:dyDescent="0.2">
      <c r="A285" s="14">
        <v>92</v>
      </c>
      <c r="B285" s="44" t="s">
        <v>329</v>
      </c>
      <c r="C285" s="45" t="s">
        <v>811</v>
      </c>
      <c r="D285" s="46">
        <v>68</v>
      </c>
      <c r="G285" s="23"/>
    </row>
    <row r="286" spans="1:7" x14ac:dyDescent="0.2">
      <c r="A286" s="14">
        <v>93</v>
      </c>
      <c r="B286" s="44" t="s">
        <v>330</v>
      </c>
      <c r="C286" s="45" t="s">
        <v>3</v>
      </c>
      <c r="D286" s="46">
        <v>1</v>
      </c>
      <c r="G286" s="23"/>
    </row>
    <row r="287" spans="1:7" x14ac:dyDescent="0.2">
      <c r="A287" s="14">
        <v>94</v>
      </c>
      <c r="B287" s="44" t="s">
        <v>746</v>
      </c>
      <c r="C287" s="45" t="s">
        <v>0</v>
      </c>
      <c r="D287" s="46">
        <v>1</v>
      </c>
      <c r="G287" s="23"/>
    </row>
    <row r="288" spans="1:7" x14ac:dyDescent="0.2">
      <c r="A288" s="14">
        <v>95</v>
      </c>
      <c r="B288" s="44" t="s">
        <v>747</v>
      </c>
      <c r="C288" s="45" t="s">
        <v>0</v>
      </c>
      <c r="D288" s="46">
        <v>1</v>
      </c>
      <c r="G288" s="23"/>
    </row>
    <row r="289" spans="1:7" x14ac:dyDescent="0.2">
      <c r="A289" s="14">
        <v>96</v>
      </c>
      <c r="B289" s="44" t="s">
        <v>754</v>
      </c>
      <c r="C289" s="45" t="s">
        <v>0</v>
      </c>
      <c r="D289" s="46">
        <v>6</v>
      </c>
      <c r="G289" s="23"/>
    </row>
    <row r="290" spans="1:7" x14ac:dyDescent="0.2">
      <c r="A290" s="14">
        <v>97</v>
      </c>
      <c r="B290" s="44" t="s">
        <v>755</v>
      </c>
      <c r="C290" s="45" t="s">
        <v>0</v>
      </c>
      <c r="D290" s="46">
        <v>1</v>
      </c>
      <c r="G290" s="23"/>
    </row>
    <row r="291" spans="1:7" x14ac:dyDescent="0.2">
      <c r="A291" s="14">
        <v>98</v>
      </c>
      <c r="B291" s="44" t="s">
        <v>756</v>
      </c>
      <c r="C291" s="45" t="s">
        <v>0</v>
      </c>
      <c r="D291" s="46">
        <v>1</v>
      </c>
      <c r="G291" s="23"/>
    </row>
    <row r="292" spans="1:7" x14ac:dyDescent="0.2">
      <c r="A292" s="14">
        <v>99</v>
      </c>
      <c r="B292" s="44" t="s">
        <v>331</v>
      </c>
      <c r="C292" s="45" t="s">
        <v>0</v>
      </c>
      <c r="D292" s="46">
        <v>2</v>
      </c>
      <c r="G292" s="23"/>
    </row>
    <row r="293" spans="1:7" x14ac:dyDescent="0.2">
      <c r="A293" s="14">
        <v>100</v>
      </c>
      <c r="B293" s="44" t="s">
        <v>339</v>
      </c>
      <c r="C293" s="45" t="s">
        <v>0</v>
      </c>
      <c r="D293" s="46">
        <v>1</v>
      </c>
      <c r="G293" s="23"/>
    </row>
    <row r="294" spans="1:7" x14ac:dyDescent="0.2">
      <c r="A294" s="14">
        <v>101</v>
      </c>
      <c r="B294" s="44" t="s">
        <v>757</v>
      </c>
      <c r="C294" s="45" t="s">
        <v>0</v>
      </c>
      <c r="D294" s="46">
        <v>1</v>
      </c>
      <c r="G294" s="23"/>
    </row>
    <row r="295" spans="1:7" x14ac:dyDescent="0.2">
      <c r="A295" s="14">
        <v>102</v>
      </c>
      <c r="B295" s="44" t="s">
        <v>758</v>
      </c>
      <c r="C295" s="45" t="s">
        <v>0</v>
      </c>
      <c r="D295" s="46">
        <v>2</v>
      </c>
      <c r="G295" s="23"/>
    </row>
    <row r="296" spans="1:7" x14ac:dyDescent="0.2">
      <c r="A296" s="14">
        <v>103</v>
      </c>
      <c r="B296" s="44" t="s">
        <v>759</v>
      </c>
      <c r="C296" s="45" t="s">
        <v>0</v>
      </c>
      <c r="D296" s="46">
        <v>6</v>
      </c>
      <c r="G296" s="23"/>
    </row>
    <row r="297" spans="1:7" x14ac:dyDescent="0.2">
      <c r="A297" s="14">
        <v>104</v>
      </c>
      <c r="B297" s="44" t="s">
        <v>760</v>
      </c>
      <c r="C297" s="45" t="s">
        <v>0</v>
      </c>
      <c r="D297" s="46">
        <v>1</v>
      </c>
      <c r="G297" s="23"/>
    </row>
    <row r="298" spans="1:7" x14ac:dyDescent="0.2">
      <c r="A298" s="14">
        <v>105</v>
      </c>
      <c r="B298" s="44" t="s">
        <v>761</v>
      </c>
      <c r="C298" s="45" t="s">
        <v>0</v>
      </c>
      <c r="D298" s="46">
        <v>1</v>
      </c>
      <c r="G298" s="23"/>
    </row>
    <row r="299" spans="1:7" x14ac:dyDescent="0.2">
      <c r="A299" s="14">
        <v>106</v>
      </c>
      <c r="B299" s="44" t="s">
        <v>749</v>
      </c>
      <c r="C299" s="45" t="s">
        <v>0</v>
      </c>
      <c r="D299" s="46">
        <v>2</v>
      </c>
      <c r="G299" s="23"/>
    </row>
    <row r="300" spans="1:7" x14ac:dyDescent="0.2">
      <c r="A300" s="14">
        <v>107</v>
      </c>
      <c r="B300" s="44" t="s">
        <v>332</v>
      </c>
      <c r="C300" s="45" t="s">
        <v>3</v>
      </c>
      <c r="D300" s="46">
        <v>1</v>
      </c>
      <c r="G300" s="23"/>
    </row>
    <row r="301" spans="1:7" x14ac:dyDescent="0.2">
      <c r="A301" s="14">
        <v>108</v>
      </c>
      <c r="B301" s="44" t="s">
        <v>333</v>
      </c>
      <c r="C301" s="45" t="s">
        <v>3</v>
      </c>
      <c r="D301" s="46">
        <v>1</v>
      </c>
      <c r="G301" s="23"/>
    </row>
    <row r="302" spans="1:7" x14ac:dyDescent="0.2">
      <c r="A302" s="14">
        <v>109</v>
      </c>
      <c r="B302" s="44" t="s">
        <v>334</v>
      </c>
      <c r="C302" s="45" t="s">
        <v>3</v>
      </c>
      <c r="D302" s="46">
        <v>1</v>
      </c>
      <c r="G302" s="23"/>
    </row>
    <row r="303" spans="1:7" x14ac:dyDescent="0.2">
      <c r="A303" s="14"/>
      <c r="B303" s="48" t="s">
        <v>340</v>
      </c>
      <c r="C303" s="25"/>
      <c r="D303" s="26"/>
      <c r="G303" s="23"/>
    </row>
    <row r="304" spans="1:7" ht="25.5" x14ac:dyDescent="0.2">
      <c r="A304" s="14">
        <v>110</v>
      </c>
      <c r="B304" s="49" t="s">
        <v>904</v>
      </c>
      <c r="C304" s="14" t="s">
        <v>3</v>
      </c>
      <c r="D304" s="21">
        <v>1</v>
      </c>
      <c r="G304" s="23"/>
    </row>
    <row r="305" spans="1:7" x14ac:dyDescent="0.2">
      <c r="A305" s="14">
        <v>111</v>
      </c>
      <c r="B305" s="27" t="s">
        <v>341</v>
      </c>
      <c r="C305" s="25" t="s">
        <v>3</v>
      </c>
      <c r="D305" s="26">
        <v>1</v>
      </c>
      <c r="G305" s="23"/>
    </row>
    <row r="306" spans="1:7" x14ac:dyDescent="0.2">
      <c r="A306" s="14">
        <v>112</v>
      </c>
      <c r="B306" s="27" t="s">
        <v>342</v>
      </c>
      <c r="C306" s="25" t="s">
        <v>3</v>
      </c>
      <c r="D306" s="26">
        <v>1</v>
      </c>
      <c r="G306" s="23"/>
    </row>
    <row r="307" spans="1:7" x14ac:dyDescent="0.2">
      <c r="A307" s="14">
        <v>113</v>
      </c>
      <c r="B307" s="27" t="s">
        <v>897</v>
      </c>
      <c r="C307" s="25" t="s">
        <v>0</v>
      </c>
      <c r="D307" s="26">
        <v>2</v>
      </c>
      <c r="G307" s="23"/>
    </row>
    <row r="308" spans="1:7" x14ac:dyDescent="0.2">
      <c r="A308" s="14">
        <v>114</v>
      </c>
      <c r="B308" s="27" t="s">
        <v>898</v>
      </c>
      <c r="C308" s="25" t="s">
        <v>0</v>
      </c>
      <c r="D308" s="26">
        <v>2</v>
      </c>
      <c r="G308" s="23"/>
    </row>
    <row r="309" spans="1:7" x14ac:dyDescent="0.2">
      <c r="A309" s="14">
        <v>115</v>
      </c>
      <c r="B309" s="27" t="s">
        <v>751</v>
      </c>
      <c r="C309" s="25" t="s">
        <v>343</v>
      </c>
      <c r="D309" s="26">
        <v>4</v>
      </c>
      <c r="G309" s="23"/>
    </row>
    <row r="310" spans="1:7" x14ac:dyDescent="0.2">
      <c r="A310" s="14">
        <v>116</v>
      </c>
      <c r="B310" s="27" t="s">
        <v>752</v>
      </c>
      <c r="C310" s="25" t="s">
        <v>343</v>
      </c>
      <c r="D310" s="26">
        <v>2</v>
      </c>
      <c r="G310" s="23"/>
    </row>
    <row r="311" spans="1:7" x14ac:dyDescent="0.2">
      <c r="A311" s="14">
        <v>117</v>
      </c>
      <c r="B311" s="27" t="s">
        <v>753</v>
      </c>
      <c r="C311" s="25" t="s">
        <v>343</v>
      </c>
      <c r="D311" s="26">
        <v>8</v>
      </c>
      <c r="G311" s="23"/>
    </row>
    <row r="312" spans="1:7" x14ac:dyDescent="0.2">
      <c r="A312" s="14">
        <v>118</v>
      </c>
      <c r="B312" s="27" t="s">
        <v>628</v>
      </c>
      <c r="C312" s="25" t="s">
        <v>3</v>
      </c>
      <c r="D312" s="26">
        <v>1</v>
      </c>
      <c r="G312" s="23"/>
    </row>
    <row r="313" spans="1:7" ht="15.75" x14ac:dyDescent="0.2">
      <c r="A313" s="14">
        <v>119</v>
      </c>
      <c r="B313" s="27" t="s">
        <v>750</v>
      </c>
      <c r="C313" s="20" t="s">
        <v>811</v>
      </c>
      <c r="D313" s="26">
        <v>2</v>
      </c>
      <c r="G313" s="23"/>
    </row>
    <row r="314" spans="1:7" x14ac:dyDescent="0.2">
      <c r="A314" s="14">
        <v>120</v>
      </c>
      <c r="B314" s="27" t="s">
        <v>330</v>
      </c>
      <c r="C314" s="25" t="s">
        <v>3</v>
      </c>
      <c r="D314" s="26">
        <v>1</v>
      </c>
      <c r="G314" s="23"/>
    </row>
    <row r="315" spans="1:7" x14ac:dyDescent="0.2">
      <c r="A315" s="14">
        <v>121</v>
      </c>
      <c r="B315" s="27" t="s">
        <v>745</v>
      </c>
      <c r="C315" s="25" t="s">
        <v>0</v>
      </c>
      <c r="D315" s="26">
        <v>2</v>
      </c>
      <c r="G315" s="23"/>
    </row>
    <row r="316" spans="1:7" x14ac:dyDescent="0.2">
      <c r="A316" s="14">
        <v>122</v>
      </c>
      <c r="B316" s="27" t="s">
        <v>746</v>
      </c>
      <c r="C316" s="25" t="s">
        <v>0</v>
      </c>
      <c r="D316" s="26">
        <v>1</v>
      </c>
      <c r="G316" s="23"/>
    </row>
    <row r="317" spans="1:7" x14ac:dyDescent="0.2">
      <c r="A317" s="14">
        <v>123</v>
      </c>
      <c r="B317" s="27" t="s">
        <v>747</v>
      </c>
      <c r="C317" s="25" t="s">
        <v>0</v>
      </c>
      <c r="D317" s="26">
        <v>1</v>
      </c>
      <c r="G317" s="23"/>
    </row>
    <row r="318" spans="1:7" x14ac:dyDescent="0.2">
      <c r="A318" s="14">
        <v>124</v>
      </c>
      <c r="B318" s="27" t="s">
        <v>748</v>
      </c>
      <c r="C318" s="25" t="s">
        <v>0</v>
      </c>
      <c r="D318" s="26">
        <v>1</v>
      </c>
      <c r="G318" s="23"/>
    </row>
    <row r="319" spans="1:7" x14ac:dyDescent="0.2">
      <c r="A319" s="14">
        <v>125</v>
      </c>
      <c r="B319" s="27" t="s">
        <v>749</v>
      </c>
      <c r="C319" s="25" t="s">
        <v>0</v>
      </c>
      <c r="D319" s="26">
        <v>1</v>
      </c>
      <c r="G319" s="23"/>
    </row>
    <row r="320" spans="1:7" x14ac:dyDescent="0.2">
      <c r="A320" s="14">
        <v>126</v>
      </c>
      <c r="B320" s="27" t="s">
        <v>332</v>
      </c>
      <c r="C320" s="25" t="s">
        <v>3</v>
      </c>
      <c r="D320" s="26">
        <v>1</v>
      </c>
      <c r="G320" s="23"/>
    </row>
    <row r="321" spans="1:7" x14ac:dyDescent="0.2">
      <c r="A321" s="14">
        <v>127</v>
      </c>
      <c r="B321" s="27" t="s">
        <v>333</v>
      </c>
      <c r="C321" s="25" t="s">
        <v>3</v>
      </c>
      <c r="D321" s="26">
        <v>1</v>
      </c>
      <c r="G321" s="23"/>
    </row>
    <row r="322" spans="1:7" x14ac:dyDescent="0.2">
      <c r="A322" s="14">
        <v>128</v>
      </c>
      <c r="B322" s="27" t="s">
        <v>334</v>
      </c>
      <c r="C322" s="25" t="s">
        <v>3</v>
      </c>
      <c r="D322" s="26">
        <v>1</v>
      </c>
      <c r="G322" s="23"/>
    </row>
    <row r="323" spans="1:7" x14ac:dyDescent="0.2">
      <c r="A323" s="14"/>
      <c r="B323" s="48" t="s">
        <v>344</v>
      </c>
      <c r="C323" s="25"/>
      <c r="D323" s="26"/>
      <c r="G323" s="23"/>
    </row>
    <row r="324" spans="1:7" x14ac:dyDescent="0.2">
      <c r="A324" s="14">
        <v>129</v>
      </c>
      <c r="B324" s="50" t="s">
        <v>905</v>
      </c>
      <c r="C324" s="25" t="s">
        <v>3</v>
      </c>
      <c r="D324" s="26">
        <v>1</v>
      </c>
      <c r="G324" s="23"/>
    </row>
    <row r="325" spans="1:7" x14ac:dyDescent="0.2">
      <c r="A325" s="14">
        <v>130</v>
      </c>
      <c r="B325" s="50" t="s">
        <v>906</v>
      </c>
      <c r="C325" s="25" t="s">
        <v>3</v>
      </c>
      <c r="D325" s="26">
        <v>3</v>
      </c>
      <c r="G325" s="23"/>
    </row>
    <row r="326" spans="1:7" x14ac:dyDescent="0.2">
      <c r="A326" s="14">
        <v>131</v>
      </c>
      <c r="B326" s="50" t="s">
        <v>907</v>
      </c>
      <c r="C326" s="25" t="s">
        <v>3</v>
      </c>
      <c r="D326" s="26">
        <v>2</v>
      </c>
      <c r="G326" s="23"/>
    </row>
    <row r="327" spans="1:7" x14ac:dyDescent="0.2">
      <c r="A327" s="14">
        <v>132</v>
      </c>
      <c r="B327" s="50" t="s">
        <v>908</v>
      </c>
      <c r="C327" s="25" t="s">
        <v>3</v>
      </c>
      <c r="D327" s="26">
        <v>3</v>
      </c>
      <c r="G327" s="23"/>
    </row>
    <row r="328" spans="1:7" x14ac:dyDescent="0.2">
      <c r="A328" s="14">
        <v>133</v>
      </c>
      <c r="B328" s="50" t="s">
        <v>909</v>
      </c>
      <c r="C328" s="25" t="s">
        <v>3</v>
      </c>
      <c r="D328" s="26">
        <v>8</v>
      </c>
      <c r="G328" s="23"/>
    </row>
    <row r="329" spans="1:7" x14ac:dyDescent="0.2">
      <c r="A329" s="14">
        <v>134</v>
      </c>
      <c r="B329" s="50" t="s">
        <v>910</v>
      </c>
      <c r="C329" s="25" t="s">
        <v>3</v>
      </c>
      <c r="D329" s="26">
        <v>4</v>
      </c>
      <c r="G329" s="23"/>
    </row>
    <row r="330" spans="1:7" x14ac:dyDescent="0.2">
      <c r="A330" s="14">
        <v>135</v>
      </c>
      <c r="B330" s="50" t="s">
        <v>333</v>
      </c>
      <c r="C330" s="25" t="s">
        <v>3</v>
      </c>
      <c r="D330" s="26">
        <v>1</v>
      </c>
      <c r="G330" s="23"/>
    </row>
    <row r="331" spans="1:7" x14ac:dyDescent="0.2">
      <c r="A331" s="14">
        <v>136</v>
      </c>
      <c r="B331" s="50" t="s">
        <v>334</v>
      </c>
      <c r="C331" s="25" t="s">
        <v>3</v>
      </c>
      <c r="D331" s="26">
        <v>1</v>
      </c>
      <c r="G331" s="23"/>
    </row>
    <row r="332" spans="1:7" x14ac:dyDescent="0.2">
      <c r="A332" s="14">
        <v>137</v>
      </c>
      <c r="B332" s="50" t="s">
        <v>133</v>
      </c>
      <c r="C332" s="25" t="s">
        <v>134</v>
      </c>
      <c r="D332" s="26">
        <v>1</v>
      </c>
      <c r="G332" s="23"/>
    </row>
    <row r="333" spans="1:7" x14ac:dyDescent="0.2">
      <c r="A333" s="14">
        <v>138</v>
      </c>
      <c r="B333" s="50" t="s">
        <v>135</v>
      </c>
      <c r="C333" s="25" t="s">
        <v>3</v>
      </c>
      <c r="D333" s="26">
        <v>1</v>
      </c>
      <c r="G333" s="23"/>
    </row>
    <row r="334" spans="1:7" s="6" customFormat="1" x14ac:dyDescent="0.2">
      <c r="A334" s="1" t="s">
        <v>806</v>
      </c>
      <c r="B334" s="2" t="s">
        <v>807</v>
      </c>
      <c r="C334" s="4"/>
      <c r="D334" s="105"/>
    </row>
    <row r="335" spans="1:7" s="6" customFormat="1" ht="51" x14ac:dyDescent="0.2">
      <c r="A335" s="1"/>
      <c r="B335" s="7" t="s">
        <v>808</v>
      </c>
      <c r="C335" s="3" t="s">
        <v>809</v>
      </c>
      <c r="D335" s="106">
        <v>1</v>
      </c>
    </row>
    <row r="336" spans="1:7" ht="15.75" x14ac:dyDescent="0.25">
      <c r="A336" s="14"/>
      <c r="B336" s="18" t="s">
        <v>359</v>
      </c>
      <c r="C336" s="25"/>
      <c r="D336" s="26"/>
      <c r="G336" s="23"/>
    </row>
    <row r="337" spans="1:7" x14ac:dyDescent="0.2">
      <c r="A337" s="14"/>
      <c r="B337" s="48" t="s">
        <v>345</v>
      </c>
      <c r="C337" s="33"/>
      <c r="D337" s="34"/>
      <c r="G337" s="23"/>
    </row>
    <row r="338" spans="1:7" ht="12" customHeight="1" x14ac:dyDescent="0.2">
      <c r="A338" s="14">
        <v>1</v>
      </c>
      <c r="B338" s="51" t="s">
        <v>911</v>
      </c>
      <c r="C338" s="52" t="s">
        <v>3</v>
      </c>
      <c r="D338" s="53">
        <v>1</v>
      </c>
      <c r="G338" s="23"/>
    </row>
    <row r="339" spans="1:7" ht="12" customHeight="1" x14ac:dyDescent="0.2">
      <c r="A339" s="14">
        <v>2</v>
      </c>
      <c r="B339" s="51" t="s">
        <v>912</v>
      </c>
      <c r="C339" s="52" t="s">
        <v>3</v>
      </c>
      <c r="D339" s="53">
        <v>1</v>
      </c>
      <c r="G339" s="23"/>
    </row>
    <row r="340" spans="1:7" ht="12" customHeight="1" x14ac:dyDescent="0.2">
      <c r="A340" s="14">
        <v>3</v>
      </c>
      <c r="B340" s="51" t="s">
        <v>913</v>
      </c>
      <c r="C340" s="52" t="s">
        <v>3</v>
      </c>
      <c r="D340" s="53">
        <v>1</v>
      </c>
      <c r="G340" s="23"/>
    </row>
    <row r="341" spans="1:7" ht="12" customHeight="1" x14ac:dyDescent="0.2">
      <c r="A341" s="14">
        <v>4</v>
      </c>
      <c r="B341" s="51" t="s">
        <v>914</v>
      </c>
      <c r="C341" s="52" t="s">
        <v>3</v>
      </c>
      <c r="D341" s="53">
        <v>8</v>
      </c>
      <c r="G341" s="23"/>
    </row>
    <row r="342" spans="1:7" ht="12" customHeight="1" x14ac:dyDescent="0.2">
      <c r="A342" s="14">
        <v>5</v>
      </c>
      <c r="B342" s="51" t="s">
        <v>915</v>
      </c>
      <c r="C342" s="52" t="s">
        <v>3</v>
      </c>
      <c r="D342" s="53">
        <v>7</v>
      </c>
      <c r="G342" s="23"/>
    </row>
    <row r="343" spans="1:7" ht="12" customHeight="1" x14ac:dyDescent="0.2">
      <c r="A343" s="14">
        <v>6</v>
      </c>
      <c r="B343" s="51" t="s">
        <v>916</v>
      </c>
      <c r="C343" s="52" t="s">
        <v>3</v>
      </c>
      <c r="D343" s="53">
        <v>1</v>
      </c>
      <c r="G343" s="23"/>
    </row>
    <row r="344" spans="1:7" ht="12" customHeight="1" x14ac:dyDescent="0.2">
      <c r="A344" s="14">
        <v>7</v>
      </c>
      <c r="B344" s="51" t="s">
        <v>917</v>
      </c>
      <c r="C344" s="52" t="s">
        <v>3</v>
      </c>
      <c r="D344" s="53">
        <v>2</v>
      </c>
      <c r="G344" s="23"/>
    </row>
    <row r="345" spans="1:7" ht="12" customHeight="1" x14ac:dyDescent="0.2">
      <c r="A345" s="14">
        <v>8</v>
      </c>
      <c r="B345" s="51" t="s">
        <v>918</v>
      </c>
      <c r="C345" s="52" t="s">
        <v>3</v>
      </c>
      <c r="D345" s="53">
        <v>2</v>
      </c>
      <c r="G345" s="23"/>
    </row>
    <row r="346" spans="1:7" ht="12" customHeight="1" x14ac:dyDescent="0.2">
      <c r="A346" s="14">
        <v>9</v>
      </c>
      <c r="B346" s="51" t="s">
        <v>919</v>
      </c>
      <c r="C346" s="52" t="s">
        <v>3</v>
      </c>
      <c r="D346" s="53">
        <v>1</v>
      </c>
      <c r="G346" s="23"/>
    </row>
    <row r="347" spans="1:7" ht="12" customHeight="1" x14ac:dyDescent="0.2">
      <c r="A347" s="14">
        <v>10</v>
      </c>
      <c r="B347" s="51" t="s">
        <v>920</v>
      </c>
      <c r="C347" s="52" t="s">
        <v>3</v>
      </c>
      <c r="D347" s="53">
        <v>1</v>
      </c>
      <c r="G347" s="23"/>
    </row>
    <row r="348" spans="1:7" ht="12" customHeight="1" x14ac:dyDescent="0.2">
      <c r="A348" s="14">
        <v>11</v>
      </c>
      <c r="B348" s="51" t="s">
        <v>921</v>
      </c>
      <c r="C348" s="52" t="s">
        <v>3</v>
      </c>
      <c r="D348" s="53">
        <v>5</v>
      </c>
      <c r="G348" s="23"/>
    </row>
    <row r="349" spans="1:7" ht="12" customHeight="1" x14ac:dyDescent="0.2">
      <c r="A349" s="14">
        <v>12</v>
      </c>
      <c r="B349" s="51" t="s">
        <v>922</v>
      </c>
      <c r="C349" s="52" t="s">
        <v>3</v>
      </c>
      <c r="D349" s="53">
        <v>8</v>
      </c>
      <c r="G349" s="23"/>
    </row>
    <row r="350" spans="1:7" ht="12" customHeight="1" x14ac:dyDescent="0.2">
      <c r="A350" s="14">
        <v>13</v>
      </c>
      <c r="B350" s="51" t="s">
        <v>923</v>
      </c>
      <c r="C350" s="52" t="s">
        <v>3</v>
      </c>
      <c r="D350" s="53">
        <v>1</v>
      </c>
      <c r="G350" s="23"/>
    </row>
    <row r="351" spans="1:7" ht="12" customHeight="1" x14ac:dyDescent="0.2">
      <c r="A351" s="14">
        <v>14</v>
      </c>
      <c r="B351" s="51" t="s">
        <v>924</v>
      </c>
      <c r="C351" s="52" t="s">
        <v>3</v>
      </c>
      <c r="D351" s="53">
        <v>2</v>
      </c>
      <c r="G351" s="23"/>
    </row>
    <row r="352" spans="1:7" ht="12" customHeight="1" x14ac:dyDescent="0.2">
      <c r="A352" s="14">
        <v>15</v>
      </c>
      <c r="B352" s="51" t="s">
        <v>925</v>
      </c>
      <c r="C352" s="52" t="s">
        <v>3</v>
      </c>
      <c r="D352" s="53">
        <v>1</v>
      </c>
      <c r="G352" s="23"/>
    </row>
    <row r="353" spans="1:7" ht="12" customHeight="1" x14ac:dyDescent="0.2">
      <c r="A353" s="14">
        <v>16</v>
      </c>
      <c r="B353" s="51" t="s">
        <v>926</v>
      </c>
      <c r="C353" s="52" t="s">
        <v>3</v>
      </c>
      <c r="D353" s="53">
        <v>1</v>
      </c>
      <c r="G353" s="23"/>
    </row>
    <row r="354" spans="1:7" ht="12" customHeight="1" x14ac:dyDescent="0.2">
      <c r="A354" s="14">
        <v>17</v>
      </c>
      <c r="B354" s="51" t="s">
        <v>927</v>
      </c>
      <c r="C354" s="52" t="s">
        <v>3</v>
      </c>
      <c r="D354" s="53">
        <v>1</v>
      </c>
      <c r="G354" s="23"/>
    </row>
    <row r="355" spans="1:7" ht="12" customHeight="1" x14ac:dyDescent="0.2">
      <c r="A355" s="14">
        <v>18</v>
      </c>
      <c r="B355" s="51" t="s">
        <v>928</v>
      </c>
      <c r="C355" s="52" t="s">
        <v>3</v>
      </c>
      <c r="D355" s="53">
        <v>2</v>
      </c>
      <c r="G355" s="23"/>
    </row>
    <row r="356" spans="1:7" x14ac:dyDescent="0.2">
      <c r="A356" s="14">
        <v>19</v>
      </c>
      <c r="B356" s="51" t="s">
        <v>346</v>
      </c>
      <c r="C356" s="52" t="s">
        <v>3</v>
      </c>
      <c r="D356" s="53">
        <v>46</v>
      </c>
      <c r="G356" s="23"/>
    </row>
    <row r="357" spans="1:7" x14ac:dyDescent="0.2">
      <c r="A357" s="14">
        <v>20</v>
      </c>
      <c r="B357" s="51" t="s">
        <v>929</v>
      </c>
      <c r="C357" s="52" t="s">
        <v>0</v>
      </c>
      <c r="D357" s="53">
        <v>46</v>
      </c>
      <c r="G357" s="23"/>
    </row>
    <row r="358" spans="1:7" x14ac:dyDescent="0.2">
      <c r="A358" s="14">
        <v>21</v>
      </c>
      <c r="B358" s="51" t="s">
        <v>930</v>
      </c>
      <c r="C358" s="52" t="s">
        <v>0</v>
      </c>
      <c r="D358" s="53">
        <v>46</v>
      </c>
      <c r="G358" s="23"/>
    </row>
    <row r="359" spans="1:7" x14ac:dyDescent="0.2">
      <c r="A359" s="14">
        <v>22</v>
      </c>
      <c r="B359" s="51" t="s">
        <v>931</v>
      </c>
      <c r="C359" s="52" t="s">
        <v>0</v>
      </c>
      <c r="D359" s="53">
        <v>46</v>
      </c>
      <c r="G359" s="23"/>
    </row>
    <row r="360" spans="1:7" x14ac:dyDescent="0.2">
      <c r="A360" s="14">
        <v>23</v>
      </c>
      <c r="B360" s="22" t="s">
        <v>741</v>
      </c>
      <c r="C360" s="52" t="s">
        <v>9</v>
      </c>
      <c r="D360" s="53">
        <v>228</v>
      </c>
      <c r="G360" s="23"/>
    </row>
    <row r="361" spans="1:7" x14ac:dyDescent="0.2">
      <c r="A361" s="14">
        <v>24</v>
      </c>
      <c r="B361" s="22" t="s">
        <v>742</v>
      </c>
      <c r="C361" s="52" t="s">
        <v>9</v>
      </c>
      <c r="D361" s="53">
        <v>57</v>
      </c>
      <c r="G361" s="23"/>
    </row>
    <row r="362" spans="1:7" x14ac:dyDescent="0.2">
      <c r="A362" s="14">
        <v>25</v>
      </c>
      <c r="B362" s="22" t="s">
        <v>737</v>
      </c>
      <c r="C362" s="52" t="s">
        <v>9</v>
      </c>
      <c r="D362" s="53">
        <v>117</v>
      </c>
      <c r="G362" s="23"/>
    </row>
    <row r="363" spans="1:7" x14ac:dyDescent="0.2">
      <c r="A363" s="14">
        <v>26</v>
      </c>
      <c r="B363" s="22" t="s">
        <v>738</v>
      </c>
      <c r="C363" s="54" t="s">
        <v>9</v>
      </c>
      <c r="D363" s="53">
        <v>27</v>
      </c>
      <c r="G363" s="23"/>
    </row>
    <row r="364" spans="1:7" x14ac:dyDescent="0.2">
      <c r="A364" s="14">
        <v>27</v>
      </c>
      <c r="B364" s="22" t="s">
        <v>743</v>
      </c>
      <c r="C364" s="52" t="s">
        <v>9</v>
      </c>
      <c r="D364" s="53">
        <v>56</v>
      </c>
      <c r="G364" s="23"/>
    </row>
    <row r="365" spans="1:7" x14ac:dyDescent="0.2">
      <c r="A365" s="14">
        <v>28</v>
      </c>
      <c r="B365" s="22" t="s">
        <v>629</v>
      </c>
      <c r="C365" s="52" t="s">
        <v>3</v>
      </c>
      <c r="D365" s="53">
        <v>1</v>
      </c>
      <c r="G365" s="23"/>
    </row>
    <row r="366" spans="1:7" x14ac:dyDescent="0.2">
      <c r="A366" s="14">
        <v>29</v>
      </c>
      <c r="B366" s="51" t="s">
        <v>932</v>
      </c>
      <c r="C366" s="52" t="s">
        <v>9</v>
      </c>
      <c r="D366" s="53">
        <v>63</v>
      </c>
      <c r="G366" s="23"/>
    </row>
    <row r="367" spans="1:7" x14ac:dyDescent="0.2">
      <c r="A367" s="14">
        <v>30</v>
      </c>
      <c r="B367" s="51" t="s">
        <v>933</v>
      </c>
      <c r="C367" s="52" t="s">
        <v>9</v>
      </c>
      <c r="D367" s="53">
        <v>20</v>
      </c>
      <c r="G367" s="23"/>
    </row>
    <row r="368" spans="1:7" x14ac:dyDescent="0.2">
      <c r="A368" s="14">
        <v>31</v>
      </c>
      <c r="B368" s="51" t="s">
        <v>934</v>
      </c>
      <c r="C368" s="52" t="s">
        <v>9</v>
      </c>
      <c r="D368" s="53">
        <v>42</v>
      </c>
      <c r="G368" s="23"/>
    </row>
    <row r="369" spans="1:7" x14ac:dyDescent="0.2">
      <c r="A369" s="14">
        <v>32</v>
      </c>
      <c r="B369" s="51" t="s">
        <v>935</v>
      </c>
      <c r="C369" s="52" t="s">
        <v>9</v>
      </c>
      <c r="D369" s="53">
        <v>14</v>
      </c>
      <c r="G369" s="23"/>
    </row>
    <row r="370" spans="1:7" ht="15.75" x14ac:dyDescent="0.2">
      <c r="A370" s="14">
        <v>33</v>
      </c>
      <c r="B370" s="22" t="s">
        <v>347</v>
      </c>
      <c r="C370" s="20" t="s">
        <v>811</v>
      </c>
      <c r="D370" s="53">
        <v>7</v>
      </c>
      <c r="G370" s="23"/>
    </row>
    <row r="371" spans="1:7" x14ac:dyDescent="0.2">
      <c r="A371" s="14">
        <v>34</v>
      </c>
      <c r="B371" s="22" t="s">
        <v>330</v>
      </c>
      <c r="C371" s="52" t="s">
        <v>3</v>
      </c>
      <c r="D371" s="53">
        <v>1</v>
      </c>
      <c r="G371" s="23"/>
    </row>
    <row r="372" spans="1:7" x14ac:dyDescent="0.2">
      <c r="A372" s="14">
        <v>35</v>
      </c>
      <c r="B372" s="22" t="s">
        <v>731</v>
      </c>
      <c r="C372" s="52" t="s">
        <v>0</v>
      </c>
      <c r="D372" s="53">
        <v>2</v>
      </c>
      <c r="G372" s="23"/>
    </row>
    <row r="373" spans="1:7" x14ac:dyDescent="0.2">
      <c r="A373" s="14">
        <v>36</v>
      </c>
      <c r="B373" s="22" t="s">
        <v>732</v>
      </c>
      <c r="C373" s="52" t="s">
        <v>0</v>
      </c>
      <c r="D373" s="53">
        <v>2</v>
      </c>
      <c r="G373" s="23"/>
    </row>
    <row r="374" spans="1:7" x14ac:dyDescent="0.2">
      <c r="A374" s="14">
        <v>37</v>
      </c>
      <c r="B374" s="22" t="s">
        <v>739</v>
      </c>
      <c r="C374" s="52" t="s">
        <v>0</v>
      </c>
      <c r="D374" s="53">
        <v>1</v>
      </c>
      <c r="G374" s="23"/>
    </row>
    <row r="375" spans="1:7" x14ac:dyDescent="0.2">
      <c r="A375" s="14">
        <v>38</v>
      </c>
      <c r="B375" s="22" t="s">
        <v>744</v>
      </c>
      <c r="C375" s="52" t="s">
        <v>0</v>
      </c>
      <c r="D375" s="53">
        <v>2</v>
      </c>
      <c r="G375" s="23"/>
    </row>
    <row r="376" spans="1:7" x14ac:dyDescent="0.2">
      <c r="A376" s="14">
        <v>39</v>
      </c>
      <c r="B376" s="22" t="s">
        <v>734</v>
      </c>
      <c r="C376" s="52" t="s">
        <v>0</v>
      </c>
      <c r="D376" s="53">
        <v>2</v>
      </c>
      <c r="G376" s="23"/>
    </row>
    <row r="377" spans="1:7" x14ac:dyDescent="0.2">
      <c r="A377" s="14">
        <v>40</v>
      </c>
      <c r="B377" s="51" t="s">
        <v>740</v>
      </c>
      <c r="C377" s="52" t="s">
        <v>0</v>
      </c>
      <c r="D377" s="53">
        <v>1</v>
      </c>
      <c r="G377" s="23"/>
    </row>
    <row r="378" spans="1:7" x14ac:dyDescent="0.2">
      <c r="A378" s="14">
        <v>41</v>
      </c>
      <c r="B378" s="51" t="s">
        <v>736</v>
      </c>
      <c r="C378" s="52" t="s">
        <v>0</v>
      </c>
      <c r="D378" s="53">
        <v>6</v>
      </c>
      <c r="G378" s="23"/>
    </row>
    <row r="379" spans="1:7" x14ac:dyDescent="0.2">
      <c r="A379" s="14">
        <v>42</v>
      </c>
      <c r="B379" s="51" t="s">
        <v>735</v>
      </c>
      <c r="C379" s="52" t="s">
        <v>3</v>
      </c>
      <c r="D379" s="53">
        <v>2</v>
      </c>
      <c r="G379" s="23"/>
    </row>
    <row r="380" spans="1:7" x14ac:dyDescent="0.2">
      <c r="A380" s="14">
        <v>43</v>
      </c>
      <c r="B380" s="22" t="s">
        <v>333</v>
      </c>
      <c r="C380" s="52" t="s">
        <v>3</v>
      </c>
      <c r="D380" s="53">
        <v>1</v>
      </c>
      <c r="G380" s="23"/>
    </row>
    <row r="381" spans="1:7" x14ac:dyDescent="0.2">
      <c r="A381" s="14"/>
      <c r="B381" s="19" t="s">
        <v>348</v>
      </c>
      <c r="C381" s="52"/>
      <c r="D381" s="53"/>
      <c r="G381" s="23"/>
    </row>
    <row r="382" spans="1:7" ht="12" customHeight="1" x14ac:dyDescent="0.2">
      <c r="A382" s="14">
        <v>44</v>
      </c>
      <c r="B382" s="22" t="s">
        <v>912</v>
      </c>
      <c r="C382" s="52" t="s">
        <v>3</v>
      </c>
      <c r="D382" s="53">
        <v>1</v>
      </c>
      <c r="G382" s="23"/>
    </row>
    <row r="383" spans="1:7" ht="12" customHeight="1" x14ac:dyDescent="0.2">
      <c r="A383" s="14">
        <v>45</v>
      </c>
      <c r="B383" s="51" t="s">
        <v>914</v>
      </c>
      <c r="C383" s="52" t="s">
        <v>3</v>
      </c>
      <c r="D383" s="53">
        <v>9</v>
      </c>
      <c r="G383" s="23"/>
    </row>
    <row r="384" spans="1:7" ht="12" customHeight="1" x14ac:dyDescent="0.2">
      <c r="A384" s="14">
        <v>46</v>
      </c>
      <c r="B384" s="22" t="s">
        <v>915</v>
      </c>
      <c r="C384" s="52" t="s">
        <v>3</v>
      </c>
      <c r="D384" s="53">
        <v>6</v>
      </c>
      <c r="G384" s="23"/>
    </row>
    <row r="385" spans="1:7" ht="12" customHeight="1" x14ac:dyDescent="0.2">
      <c r="A385" s="14">
        <v>47</v>
      </c>
      <c r="B385" s="51" t="s">
        <v>921</v>
      </c>
      <c r="C385" s="52" t="s">
        <v>3</v>
      </c>
      <c r="D385" s="53">
        <v>5</v>
      </c>
      <c r="G385" s="23"/>
    </row>
    <row r="386" spans="1:7" ht="12" customHeight="1" x14ac:dyDescent="0.2">
      <c r="A386" s="14">
        <v>48</v>
      </c>
      <c r="B386" s="22" t="s">
        <v>922</v>
      </c>
      <c r="C386" s="52" t="s">
        <v>3</v>
      </c>
      <c r="D386" s="53">
        <v>7</v>
      </c>
      <c r="G386" s="23"/>
    </row>
    <row r="387" spans="1:7" ht="12" customHeight="1" x14ac:dyDescent="0.2">
      <c r="A387" s="14">
        <v>49</v>
      </c>
      <c r="B387" s="22" t="s">
        <v>936</v>
      </c>
      <c r="C387" s="52" t="s">
        <v>3</v>
      </c>
      <c r="D387" s="53">
        <v>1</v>
      </c>
      <c r="G387" s="23"/>
    </row>
    <row r="388" spans="1:7" ht="12" customHeight="1" x14ac:dyDescent="0.2">
      <c r="A388" s="14">
        <v>50</v>
      </c>
      <c r="B388" s="22" t="s">
        <v>937</v>
      </c>
      <c r="C388" s="52" t="s">
        <v>3</v>
      </c>
      <c r="D388" s="21">
        <v>1</v>
      </c>
      <c r="G388" s="23"/>
    </row>
    <row r="389" spans="1:7" ht="12" customHeight="1" x14ac:dyDescent="0.2">
      <c r="A389" s="14">
        <v>51</v>
      </c>
      <c r="B389" s="22" t="s">
        <v>938</v>
      </c>
      <c r="C389" s="52" t="s">
        <v>3</v>
      </c>
      <c r="D389" s="21">
        <v>2</v>
      </c>
      <c r="G389" s="23"/>
    </row>
    <row r="390" spans="1:7" ht="12" customHeight="1" x14ac:dyDescent="0.2">
      <c r="A390" s="14">
        <v>52</v>
      </c>
      <c r="B390" s="55" t="s">
        <v>939</v>
      </c>
      <c r="C390" s="14" t="s">
        <v>3</v>
      </c>
      <c r="D390" s="21">
        <v>2</v>
      </c>
      <c r="G390" s="23"/>
    </row>
    <row r="391" spans="1:7" x14ac:dyDescent="0.2">
      <c r="A391" s="14">
        <v>53</v>
      </c>
      <c r="B391" s="55" t="s">
        <v>346</v>
      </c>
      <c r="C391" s="14" t="s">
        <v>3</v>
      </c>
      <c r="D391" s="21">
        <v>34</v>
      </c>
      <c r="G391" s="23"/>
    </row>
    <row r="392" spans="1:7" x14ac:dyDescent="0.2">
      <c r="A392" s="14">
        <v>54</v>
      </c>
      <c r="B392" s="55" t="s">
        <v>929</v>
      </c>
      <c r="C392" s="14" t="s">
        <v>0</v>
      </c>
      <c r="D392" s="21">
        <v>34</v>
      </c>
      <c r="G392" s="23"/>
    </row>
    <row r="393" spans="1:7" x14ac:dyDescent="0.2">
      <c r="A393" s="14">
        <v>55</v>
      </c>
      <c r="B393" s="55" t="s">
        <v>930</v>
      </c>
      <c r="C393" s="14" t="s">
        <v>0</v>
      </c>
      <c r="D393" s="21">
        <v>34</v>
      </c>
      <c r="G393" s="23"/>
    </row>
    <row r="394" spans="1:7" x14ac:dyDescent="0.2">
      <c r="A394" s="14">
        <v>56</v>
      </c>
      <c r="B394" s="55" t="s">
        <v>931</v>
      </c>
      <c r="C394" s="14" t="s">
        <v>0</v>
      </c>
      <c r="D394" s="21">
        <v>34</v>
      </c>
      <c r="G394" s="23"/>
    </row>
    <row r="395" spans="1:7" x14ac:dyDescent="0.2">
      <c r="A395" s="14">
        <v>57</v>
      </c>
      <c r="B395" s="55" t="s">
        <v>741</v>
      </c>
      <c r="C395" s="14" t="s">
        <v>9</v>
      </c>
      <c r="D395" s="21">
        <v>96</v>
      </c>
      <c r="G395" s="23"/>
    </row>
    <row r="396" spans="1:7" x14ac:dyDescent="0.2">
      <c r="A396" s="14">
        <v>58</v>
      </c>
      <c r="B396" s="55" t="s">
        <v>742</v>
      </c>
      <c r="C396" s="14" t="s">
        <v>9</v>
      </c>
      <c r="D396" s="21">
        <v>57</v>
      </c>
      <c r="G396" s="23"/>
    </row>
    <row r="397" spans="1:7" x14ac:dyDescent="0.2">
      <c r="A397" s="14">
        <v>59</v>
      </c>
      <c r="B397" s="55" t="s">
        <v>737</v>
      </c>
      <c r="C397" s="14" t="s">
        <v>9</v>
      </c>
      <c r="D397" s="21">
        <v>117</v>
      </c>
      <c r="G397" s="23"/>
    </row>
    <row r="398" spans="1:7" x14ac:dyDescent="0.2">
      <c r="A398" s="14">
        <v>60</v>
      </c>
      <c r="B398" s="55" t="s">
        <v>738</v>
      </c>
      <c r="C398" s="14" t="s">
        <v>9</v>
      </c>
      <c r="D398" s="21">
        <v>33</v>
      </c>
      <c r="G398" s="23"/>
    </row>
    <row r="399" spans="1:7" x14ac:dyDescent="0.2">
      <c r="A399" s="14">
        <v>61</v>
      </c>
      <c r="B399" s="55" t="s">
        <v>743</v>
      </c>
      <c r="C399" s="14" t="s">
        <v>9</v>
      </c>
      <c r="D399" s="21">
        <v>116</v>
      </c>
      <c r="G399" s="23"/>
    </row>
    <row r="400" spans="1:7" x14ac:dyDescent="0.2">
      <c r="A400" s="14">
        <v>62</v>
      </c>
      <c r="B400" s="55" t="s">
        <v>629</v>
      </c>
      <c r="C400" s="14" t="s">
        <v>3</v>
      </c>
      <c r="D400" s="21">
        <v>1</v>
      </c>
      <c r="G400" s="23"/>
    </row>
    <row r="401" spans="1:7" x14ac:dyDescent="0.2">
      <c r="A401" s="14">
        <v>63</v>
      </c>
      <c r="B401" s="55" t="s">
        <v>934</v>
      </c>
      <c r="C401" s="14" t="s">
        <v>9</v>
      </c>
      <c r="D401" s="21">
        <v>102</v>
      </c>
      <c r="G401" s="23"/>
    </row>
    <row r="402" spans="1:7" x14ac:dyDescent="0.2">
      <c r="A402" s="14">
        <v>64</v>
      </c>
      <c r="B402" s="55" t="s">
        <v>935</v>
      </c>
      <c r="C402" s="14" t="s">
        <v>9</v>
      </c>
      <c r="D402" s="21">
        <v>14</v>
      </c>
      <c r="G402" s="23"/>
    </row>
    <row r="403" spans="1:7" ht="15.75" x14ac:dyDescent="0.2">
      <c r="A403" s="14">
        <v>65</v>
      </c>
      <c r="B403" s="55" t="s">
        <v>347</v>
      </c>
      <c r="C403" s="20" t="s">
        <v>811</v>
      </c>
      <c r="D403" s="21">
        <v>6</v>
      </c>
      <c r="G403" s="23"/>
    </row>
    <row r="404" spans="1:7" x14ac:dyDescent="0.2">
      <c r="A404" s="14">
        <v>66</v>
      </c>
      <c r="B404" s="55" t="s">
        <v>330</v>
      </c>
      <c r="C404" s="14" t="s">
        <v>3</v>
      </c>
      <c r="D404" s="21">
        <v>1</v>
      </c>
      <c r="G404" s="23"/>
    </row>
    <row r="405" spans="1:7" x14ac:dyDescent="0.2">
      <c r="A405" s="14">
        <v>67</v>
      </c>
      <c r="B405" s="55" t="s">
        <v>732</v>
      </c>
      <c r="C405" s="14" t="s">
        <v>0</v>
      </c>
      <c r="D405" s="21">
        <v>2</v>
      </c>
      <c r="G405" s="23"/>
    </row>
    <row r="406" spans="1:7" x14ac:dyDescent="0.2">
      <c r="A406" s="14">
        <v>68</v>
      </c>
      <c r="B406" s="55" t="s">
        <v>739</v>
      </c>
      <c r="C406" s="14" t="s">
        <v>0</v>
      </c>
      <c r="D406" s="21">
        <v>1</v>
      </c>
      <c r="G406" s="23"/>
    </row>
    <row r="407" spans="1:7" x14ac:dyDescent="0.2">
      <c r="A407" s="14">
        <v>69</v>
      </c>
      <c r="B407" s="55" t="s">
        <v>734</v>
      </c>
      <c r="C407" s="14" t="s">
        <v>0</v>
      </c>
      <c r="D407" s="21">
        <v>2</v>
      </c>
      <c r="G407" s="23"/>
    </row>
    <row r="408" spans="1:7" x14ac:dyDescent="0.2">
      <c r="A408" s="14">
        <v>70</v>
      </c>
      <c r="B408" s="55" t="s">
        <v>740</v>
      </c>
      <c r="C408" s="14" t="s">
        <v>0</v>
      </c>
      <c r="D408" s="21">
        <v>1</v>
      </c>
      <c r="G408" s="23"/>
    </row>
    <row r="409" spans="1:7" x14ac:dyDescent="0.2">
      <c r="A409" s="14">
        <v>71</v>
      </c>
      <c r="B409" s="55" t="s">
        <v>735</v>
      </c>
      <c r="C409" s="14" t="s">
        <v>3</v>
      </c>
      <c r="D409" s="21">
        <v>2</v>
      </c>
      <c r="G409" s="23"/>
    </row>
    <row r="410" spans="1:7" x14ac:dyDescent="0.2">
      <c r="A410" s="14">
        <v>72</v>
      </c>
      <c r="B410" s="55" t="s">
        <v>736</v>
      </c>
      <c r="C410" s="14" t="s">
        <v>0</v>
      </c>
      <c r="D410" s="21">
        <v>6</v>
      </c>
      <c r="G410" s="23"/>
    </row>
    <row r="411" spans="1:7" x14ac:dyDescent="0.2">
      <c r="A411" s="14">
        <v>73</v>
      </c>
      <c r="B411" s="55" t="s">
        <v>333</v>
      </c>
      <c r="C411" s="14" t="s">
        <v>3</v>
      </c>
      <c r="D411" s="21">
        <v>1</v>
      </c>
      <c r="G411" s="23"/>
    </row>
    <row r="412" spans="1:7" x14ac:dyDescent="0.2">
      <c r="A412" s="14"/>
      <c r="B412" s="56" t="s">
        <v>349</v>
      </c>
      <c r="C412" s="14"/>
      <c r="D412" s="21"/>
      <c r="G412" s="23"/>
    </row>
    <row r="413" spans="1:7" x14ac:dyDescent="0.2">
      <c r="A413" s="14">
        <v>74</v>
      </c>
      <c r="B413" s="57" t="s">
        <v>737</v>
      </c>
      <c r="C413" s="58" t="s">
        <v>9</v>
      </c>
      <c r="D413" s="59">
        <v>93</v>
      </c>
      <c r="G413" s="23"/>
    </row>
    <row r="414" spans="1:7" x14ac:dyDescent="0.2">
      <c r="A414" s="14">
        <v>75</v>
      </c>
      <c r="B414" s="57" t="s">
        <v>738</v>
      </c>
      <c r="C414" s="58" t="s">
        <v>9</v>
      </c>
      <c r="D414" s="59">
        <v>71</v>
      </c>
      <c r="G414" s="23"/>
    </row>
    <row r="415" spans="1:7" x14ac:dyDescent="0.2">
      <c r="A415" s="14">
        <v>76</v>
      </c>
      <c r="B415" s="57" t="s">
        <v>700</v>
      </c>
      <c r="C415" s="58" t="s">
        <v>3</v>
      </c>
      <c r="D415" s="24">
        <v>1</v>
      </c>
      <c r="G415" s="23"/>
    </row>
    <row r="416" spans="1:7" x14ac:dyDescent="0.2">
      <c r="A416" s="14">
        <v>77</v>
      </c>
      <c r="B416" s="57" t="s">
        <v>940</v>
      </c>
      <c r="C416" s="20" t="s">
        <v>9</v>
      </c>
      <c r="D416" s="59">
        <f>D413-D419</f>
        <v>67</v>
      </c>
      <c r="G416" s="23"/>
    </row>
    <row r="417" spans="1:7" x14ac:dyDescent="0.2">
      <c r="A417" s="14">
        <v>78</v>
      </c>
      <c r="B417" s="57" t="s">
        <v>941</v>
      </c>
      <c r="C417" s="20" t="s">
        <v>9</v>
      </c>
      <c r="D417" s="59">
        <f>D414-D418</f>
        <v>57</v>
      </c>
      <c r="G417" s="23"/>
    </row>
    <row r="418" spans="1:7" x14ac:dyDescent="0.2">
      <c r="A418" s="14">
        <v>79</v>
      </c>
      <c r="B418" s="57" t="s">
        <v>942</v>
      </c>
      <c r="C418" s="20" t="s">
        <v>9</v>
      </c>
      <c r="D418" s="59">
        <f>4+2+8</f>
        <v>14</v>
      </c>
      <c r="G418" s="23"/>
    </row>
    <row r="419" spans="1:7" x14ac:dyDescent="0.2">
      <c r="A419" s="14">
        <v>80</v>
      </c>
      <c r="B419" s="57" t="s">
        <v>943</v>
      </c>
      <c r="C419" s="20" t="s">
        <v>9</v>
      </c>
      <c r="D419" s="59">
        <f>21+5</f>
        <v>26</v>
      </c>
      <c r="G419" s="23"/>
    </row>
    <row r="420" spans="1:7" ht="15.75" x14ac:dyDescent="0.2">
      <c r="A420" s="14">
        <v>81</v>
      </c>
      <c r="B420" s="57" t="s">
        <v>329</v>
      </c>
      <c r="C420" s="58" t="s">
        <v>811</v>
      </c>
      <c r="D420" s="59">
        <v>12</v>
      </c>
      <c r="G420" s="23"/>
    </row>
    <row r="421" spans="1:7" ht="15.75" x14ac:dyDescent="0.2">
      <c r="A421" s="14">
        <v>82</v>
      </c>
      <c r="B421" s="57" t="s">
        <v>347</v>
      </c>
      <c r="C421" s="58" t="s">
        <v>811</v>
      </c>
      <c r="D421" s="59">
        <v>3</v>
      </c>
      <c r="G421" s="23"/>
    </row>
    <row r="422" spans="1:7" x14ac:dyDescent="0.2">
      <c r="A422" s="14">
        <v>83</v>
      </c>
      <c r="B422" s="57" t="s">
        <v>330</v>
      </c>
      <c r="C422" s="58" t="s">
        <v>3</v>
      </c>
      <c r="D422" s="59">
        <v>1</v>
      </c>
      <c r="G422" s="23"/>
    </row>
    <row r="423" spans="1:7" x14ac:dyDescent="0.2">
      <c r="A423" s="14">
        <v>84</v>
      </c>
      <c r="B423" s="57" t="s">
        <v>731</v>
      </c>
      <c r="C423" s="20" t="s">
        <v>0</v>
      </c>
      <c r="D423" s="59">
        <v>2</v>
      </c>
      <c r="G423" s="23"/>
    </row>
    <row r="424" spans="1:7" x14ac:dyDescent="0.2">
      <c r="A424" s="14">
        <v>85</v>
      </c>
      <c r="B424" s="57" t="s">
        <v>732</v>
      </c>
      <c r="C424" s="20" t="s">
        <v>0</v>
      </c>
      <c r="D424" s="59">
        <v>1</v>
      </c>
      <c r="G424" s="23"/>
    </row>
    <row r="425" spans="1:7" x14ac:dyDescent="0.2">
      <c r="A425" s="14">
        <v>86</v>
      </c>
      <c r="B425" s="57" t="s">
        <v>733</v>
      </c>
      <c r="C425" s="20" t="s">
        <v>0</v>
      </c>
      <c r="D425" s="59">
        <v>2</v>
      </c>
      <c r="G425" s="23"/>
    </row>
    <row r="426" spans="1:7" x14ac:dyDescent="0.2">
      <c r="A426" s="14">
        <v>87</v>
      </c>
      <c r="B426" s="57" t="s">
        <v>734</v>
      </c>
      <c r="C426" s="20" t="s">
        <v>0</v>
      </c>
      <c r="D426" s="59">
        <v>1</v>
      </c>
      <c r="G426" s="23"/>
    </row>
    <row r="427" spans="1:7" x14ac:dyDescent="0.2">
      <c r="A427" s="14">
        <v>88</v>
      </c>
      <c r="B427" s="57" t="s">
        <v>735</v>
      </c>
      <c r="C427" s="58" t="s">
        <v>3</v>
      </c>
      <c r="D427" s="59">
        <v>4</v>
      </c>
      <c r="G427" s="23"/>
    </row>
    <row r="428" spans="1:7" x14ac:dyDescent="0.2">
      <c r="A428" s="14">
        <v>89</v>
      </c>
      <c r="B428" s="57" t="s">
        <v>736</v>
      </c>
      <c r="C428" s="60" t="s">
        <v>0</v>
      </c>
      <c r="D428" s="59">
        <v>8</v>
      </c>
      <c r="G428" s="23"/>
    </row>
    <row r="429" spans="1:7" x14ac:dyDescent="0.2">
      <c r="A429" s="14">
        <v>90</v>
      </c>
      <c r="B429" s="57" t="s">
        <v>701</v>
      </c>
      <c r="C429" s="61" t="s">
        <v>702</v>
      </c>
      <c r="D429" s="24">
        <v>70</v>
      </c>
      <c r="G429" s="23"/>
    </row>
    <row r="430" spans="1:7" x14ac:dyDescent="0.2">
      <c r="A430" s="14">
        <v>91</v>
      </c>
      <c r="B430" s="57" t="s">
        <v>333</v>
      </c>
      <c r="C430" s="58" t="s">
        <v>3</v>
      </c>
      <c r="D430" s="59">
        <v>1</v>
      </c>
      <c r="G430" s="23"/>
    </row>
    <row r="431" spans="1:7" x14ac:dyDescent="0.2">
      <c r="A431" s="14"/>
      <c r="B431" s="56" t="s">
        <v>350</v>
      </c>
      <c r="C431" s="14"/>
      <c r="D431" s="21"/>
      <c r="G431" s="23"/>
    </row>
    <row r="432" spans="1:7" x14ac:dyDescent="0.2">
      <c r="A432" s="14">
        <v>92</v>
      </c>
      <c r="B432" s="55" t="s">
        <v>351</v>
      </c>
      <c r="C432" s="14" t="s">
        <v>3</v>
      </c>
      <c r="D432" s="21">
        <v>1</v>
      </c>
      <c r="G432" s="23"/>
    </row>
    <row r="433" spans="1:7" x14ac:dyDescent="0.2">
      <c r="A433" s="14">
        <v>93</v>
      </c>
      <c r="B433" s="55" t="s">
        <v>721</v>
      </c>
      <c r="C433" s="14" t="s">
        <v>0</v>
      </c>
      <c r="D433" s="21">
        <v>1</v>
      </c>
      <c r="G433" s="23"/>
    </row>
    <row r="434" spans="1:7" x14ac:dyDescent="0.2">
      <c r="A434" s="14">
        <v>94</v>
      </c>
      <c r="B434" s="55" t="s">
        <v>729</v>
      </c>
      <c r="C434" s="14" t="s">
        <v>0</v>
      </c>
      <c r="D434" s="21">
        <v>1</v>
      </c>
      <c r="G434" s="23"/>
    </row>
    <row r="435" spans="1:7" x14ac:dyDescent="0.2">
      <c r="A435" s="14">
        <v>95</v>
      </c>
      <c r="B435" s="55" t="s">
        <v>730</v>
      </c>
      <c r="C435" s="14" t="s">
        <v>0</v>
      </c>
      <c r="D435" s="21">
        <v>1</v>
      </c>
      <c r="G435" s="23"/>
    </row>
    <row r="436" spans="1:7" x14ac:dyDescent="0.2">
      <c r="A436" s="14">
        <v>96</v>
      </c>
      <c r="B436" s="55" t="s">
        <v>724</v>
      </c>
      <c r="C436" s="14" t="s">
        <v>0</v>
      </c>
      <c r="D436" s="21">
        <v>1</v>
      </c>
      <c r="G436" s="23"/>
    </row>
    <row r="437" spans="1:7" x14ac:dyDescent="0.2">
      <c r="A437" s="14">
        <v>97</v>
      </c>
      <c r="B437" s="55" t="s">
        <v>725</v>
      </c>
      <c r="C437" s="14" t="s">
        <v>0</v>
      </c>
      <c r="D437" s="21">
        <v>1</v>
      </c>
      <c r="G437" s="23"/>
    </row>
    <row r="438" spans="1:7" x14ac:dyDescent="0.2">
      <c r="A438" s="14">
        <v>98</v>
      </c>
      <c r="B438" s="55" t="s">
        <v>726</v>
      </c>
      <c r="C438" s="14" t="s">
        <v>0</v>
      </c>
      <c r="D438" s="21">
        <v>2</v>
      </c>
      <c r="G438" s="23"/>
    </row>
    <row r="439" spans="1:7" x14ac:dyDescent="0.2">
      <c r="A439" s="14">
        <v>99</v>
      </c>
      <c r="B439" s="55" t="s">
        <v>727</v>
      </c>
      <c r="C439" s="14" t="s">
        <v>0</v>
      </c>
      <c r="D439" s="21">
        <v>1</v>
      </c>
      <c r="G439" s="23"/>
    </row>
    <row r="440" spans="1:7" x14ac:dyDescent="0.2">
      <c r="A440" s="14">
        <v>100</v>
      </c>
      <c r="B440" s="55" t="s">
        <v>728</v>
      </c>
      <c r="C440" s="14" t="s">
        <v>0</v>
      </c>
      <c r="D440" s="21">
        <v>1</v>
      </c>
      <c r="G440" s="23"/>
    </row>
    <row r="441" spans="1:7" x14ac:dyDescent="0.2">
      <c r="A441" s="14">
        <v>101</v>
      </c>
      <c r="B441" s="55" t="s">
        <v>352</v>
      </c>
      <c r="C441" s="14" t="s">
        <v>3</v>
      </c>
      <c r="D441" s="21">
        <v>3</v>
      </c>
      <c r="G441" s="23"/>
    </row>
    <row r="442" spans="1:7" x14ac:dyDescent="0.2">
      <c r="A442" s="14">
        <v>102</v>
      </c>
      <c r="B442" s="55" t="s">
        <v>353</v>
      </c>
      <c r="C442" s="14" t="s">
        <v>3</v>
      </c>
      <c r="D442" s="21">
        <v>2</v>
      </c>
      <c r="G442" s="23"/>
    </row>
    <row r="443" spans="1:7" x14ac:dyDescent="0.2">
      <c r="A443" s="14">
        <v>103</v>
      </c>
      <c r="B443" s="55" t="s">
        <v>354</v>
      </c>
      <c r="C443" s="14" t="s">
        <v>3</v>
      </c>
      <c r="D443" s="21">
        <v>1</v>
      </c>
      <c r="G443" s="23"/>
    </row>
    <row r="444" spans="1:7" x14ac:dyDescent="0.2">
      <c r="A444" s="14">
        <v>104</v>
      </c>
      <c r="B444" s="55" t="s">
        <v>355</v>
      </c>
      <c r="C444" s="14" t="s">
        <v>3</v>
      </c>
      <c r="D444" s="21">
        <v>1</v>
      </c>
      <c r="G444" s="23"/>
    </row>
    <row r="445" spans="1:7" x14ac:dyDescent="0.2">
      <c r="A445" s="14">
        <v>105</v>
      </c>
      <c r="B445" s="55" t="s">
        <v>334</v>
      </c>
      <c r="C445" s="14" t="s">
        <v>3</v>
      </c>
      <c r="D445" s="21">
        <v>1</v>
      </c>
      <c r="G445" s="23"/>
    </row>
    <row r="446" spans="1:7" x14ac:dyDescent="0.2">
      <c r="A446" s="14">
        <v>106</v>
      </c>
      <c r="B446" s="55" t="s">
        <v>333</v>
      </c>
      <c r="C446" s="14" t="s">
        <v>3</v>
      </c>
      <c r="D446" s="21">
        <v>1</v>
      </c>
      <c r="G446" s="23"/>
    </row>
    <row r="447" spans="1:7" x14ac:dyDescent="0.2">
      <c r="A447" s="14"/>
      <c r="B447" s="56" t="s">
        <v>356</v>
      </c>
      <c r="C447" s="14"/>
      <c r="D447" s="21"/>
      <c r="G447" s="23"/>
    </row>
    <row r="448" spans="1:7" x14ac:dyDescent="0.2">
      <c r="A448" s="14">
        <v>107</v>
      </c>
      <c r="B448" s="55" t="s">
        <v>357</v>
      </c>
      <c r="C448" s="14" t="s">
        <v>3</v>
      </c>
      <c r="D448" s="21">
        <v>1</v>
      </c>
      <c r="G448" s="23"/>
    </row>
    <row r="449" spans="1:7" x14ac:dyDescent="0.2">
      <c r="A449" s="14">
        <v>108</v>
      </c>
      <c r="B449" s="55" t="s">
        <v>721</v>
      </c>
      <c r="C449" s="14" t="s">
        <v>0</v>
      </c>
      <c r="D449" s="21">
        <v>1</v>
      </c>
      <c r="G449" s="23"/>
    </row>
    <row r="450" spans="1:7" x14ac:dyDescent="0.2">
      <c r="A450" s="14">
        <v>109</v>
      </c>
      <c r="B450" s="55" t="s">
        <v>722</v>
      </c>
      <c r="C450" s="14" t="s">
        <v>0</v>
      </c>
      <c r="D450" s="21">
        <v>1</v>
      </c>
      <c r="G450" s="23"/>
    </row>
    <row r="451" spans="1:7" x14ac:dyDescent="0.2">
      <c r="A451" s="14">
        <v>110</v>
      </c>
      <c r="B451" s="55" t="s">
        <v>723</v>
      </c>
      <c r="C451" s="14" t="s">
        <v>0</v>
      </c>
      <c r="D451" s="21">
        <v>1</v>
      </c>
      <c r="G451" s="23"/>
    </row>
    <row r="452" spans="1:7" x14ac:dyDescent="0.2">
      <c r="A452" s="14">
        <v>111</v>
      </c>
      <c r="B452" s="55" t="s">
        <v>724</v>
      </c>
      <c r="C452" s="14" t="s">
        <v>0</v>
      </c>
      <c r="D452" s="21">
        <v>1</v>
      </c>
      <c r="G452" s="23"/>
    </row>
    <row r="453" spans="1:7" x14ac:dyDescent="0.2">
      <c r="A453" s="14">
        <v>112</v>
      </c>
      <c r="B453" s="55" t="s">
        <v>725</v>
      </c>
      <c r="C453" s="14" t="s">
        <v>0</v>
      </c>
      <c r="D453" s="21">
        <v>1</v>
      </c>
      <c r="G453" s="23"/>
    </row>
    <row r="454" spans="1:7" x14ac:dyDescent="0.2">
      <c r="A454" s="14">
        <v>113</v>
      </c>
      <c r="B454" s="55" t="s">
        <v>726</v>
      </c>
      <c r="C454" s="14" t="s">
        <v>0</v>
      </c>
      <c r="D454" s="21">
        <v>2</v>
      </c>
      <c r="G454" s="23"/>
    </row>
    <row r="455" spans="1:7" x14ac:dyDescent="0.2">
      <c r="A455" s="14">
        <v>114</v>
      </c>
      <c r="B455" s="55" t="s">
        <v>727</v>
      </c>
      <c r="C455" s="14" t="s">
        <v>0</v>
      </c>
      <c r="D455" s="21">
        <v>1</v>
      </c>
      <c r="G455" s="23"/>
    </row>
    <row r="456" spans="1:7" x14ac:dyDescent="0.2">
      <c r="A456" s="14">
        <v>115</v>
      </c>
      <c r="B456" s="55" t="s">
        <v>728</v>
      </c>
      <c r="C456" s="14" t="s">
        <v>0</v>
      </c>
      <c r="D456" s="21">
        <v>1</v>
      </c>
      <c r="G456" s="23"/>
    </row>
    <row r="457" spans="1:7" x14ac:dyDescent="0.2">
      <c r="A457" s="14">
        <v>116</v>
      </c>
      <c r="B457" s="55" t="s">
        <v>352</v>
      </c>
      <c r="C457" s="14" t="s">
        <v>3</v>
      </c>
      <c r="D457" s="21">
        <v>3</v>
      </c>
      <c r="G457" s="23"/>
    </row>
    <row r="458" spans="1:7" x14ac:dyDescent="0.2">
      <c r="A458" s="14">
        <v>117</v>
      </c>
      <c r="B458" s="55" t="s">
        <v>353</v>
      </c>
      <c r="C458" s="14" t="s">
        <v>3</v>
      </c>
      <c r="D458" s="21">
        <v>2</v>
      </c>
      <c r="G458" s="23"/>
    </row>
    <row r="459" spans="1:7" x14ac:dyDescent="0.2">
      <c r="A459" s="14">
        <v>118</v>
      </c>
      <c r="B459" s="55" t="s">
        <v>358</v>
      </c>
      <c r="C459" s="14" t="s">
        <v>3</v>
      </c>
      <c r="D459" s="21">
        <v>1</v>
      </c>
      <c r="G459" s="23"/>
    </row>
    <row r="460" spans="1:7" x14ac:dyDescent="0.2">
      <c r="A460" s="14">
        <v>119</v>
      </c>
      <c r="B460" s="55" t="s">
        <v>355</v>
      </c>
      <c r="C460" s="14" t="s">
        <v>3</v>
      </c>
      <c r="D460" s="21">
        <v>1</v>
      </c>
      <c r="G460" s="23"/>
    </row>
    <row r="461" spans="1:7" x14ac:dyDescent="0.2">
      <c r="A461" s="14">
        <v>120</v>
      </c>
      <c r="B461" s="55" t="s">
        <v>334</v>
      </c>
      <c r="C461" s="14" t="s">
        <v>3</v>
      </c>
      <c r="D461" s="21">
        <v>1</v>
      </c>
      <c r="G461" s="23"/>
    </row>
    <row r="462" spans="1:7" x14ac:dyDescent="0.2">
      <c r="A462" s="14">
        <v>121</v>
      </c>
      <c r="B462" s="55" t="s">
        <v>333</v>
      </c>
      <c r="C462" s="14" t="s">
        <v>3</v>
      </c>
      <c r="D462" s="21">
        <v>1</v>
      </c>
      <c r="G462" s="23"/>
    </row>
    <row r="463" spans="1:7" s="6" customFormat="1" x14ac:dyDescent="0.2">
      <c r="A463" s="1" t="s">
        <v>806</v>
      </c>
      <c r="B463" s="2" t="s">
        <v>807</v>
      </c>
      <c r="C463" s="4"/>
      <c r="D463" s="105"/>
    </row>
    <row r="464" spans="1:7" s="6" customFormat="1" ht="51" x14ac:dyDescent="0.2">
      <c r="A464" s="1"/>
      <c r="B464" s="7" t="s">
        <v>808</v>
      </c>
      <c r="C464" s="3" t="s">
        <v>809</v>
      </c>
      <c r="D464" s="106">
        <v>1</v>
      </c>
    </row>
    <row r="465" spans="1:7" ht="15.75" x14ac:dyDescent="0.25">
      <c r="A465" s="14"/>
      <c r="B465" s="18" t="s">
        <v>360</v>
      </c>
      <c r="C465" s="14"/>
      <c r="D465" s="21"/>
      <c r="G465" s="23"/>
    </row>
    <row r="466" spans="1:7" x14ac:dyDescent="0.2">
      <c r="A466" s="14"/>
      <c r="B466" s="56" t="s">
        <v>361</v>
      </c>
      <c r="C466" s="14"/>
      <c r="D466" s="21"/>
      <c r="G466" s="23"/>
    </row>
    <row r="467" spans="1:7" ht="24.95" customHeight="1" x14ac:dyDescent="0.2">
      <c r="A467" s="14">
        <v>1</v>
      </c>
      <c r="B467" s="114" t="s">
        <v>874</v>
      </c>
      <c r="C467" s="62" t="s">
        <v>3</v>
      </c>
      <c r="D467" s="63">
        <v>1</v>
      </c>
      <c r="G467" s="23"/>
    </row>
    <row r="468" spans="1:7" ht="24.95" customHeight="1" x14ac:dyDescent="0.2">
      <c r="A468" s="14">
        <v>2</v>
      </c>
      <c r="B468" s="114" t="s">
        <v>875</v>
      </c>
      <c r="C468" s="62" t="s">
        <v>3</v>
      </c>
      <c r="D468" s="63">
        <v>1</v>
      </c>
      <c r="G468" s="23"/>
    </row>
    <row r="469" spans="1:7" ht="24.95" customHeight="1" x14ac:dyDescent="0.2">
      <c r="A469" s="14">
        <v>3</v>
      </c>
      <c r="B469" s="114" t="s">
        <v>876</v>
      </c>
      <c r="C469" s="62" t="s">
        <v>0</v>
      </c>
      <c r="D469" s="63">
        <v>1</v>
      </c>
      <c r="G469" s="23"/>
    </row>
    <row r="470" spans="1:7" ht="27" customHeight="1" x14ac:dyDescent="0.2">
      <c r="A470" s="14">
        <v>4</v>
      </c>
      <c r="B470" s="114" t="s">
        <v>877</v>
      </c>
      <c r="C470" s="62" t="s">
        <v>0</v>
      </c>
      <c r="D470" s="63">
        <v>1</v>
      </c>
      <c r="G470" s="23"/>
    </row>
    <row r="471" spans="1:7" ht="28.5" customHeight="1" x14ac:dyDescent="0.2">
      <c r="A471" s="14">
        <v>5</v>
      </c>
      <c r="B471" s="114" t="s">
        <v>878</v>
      </c>
      <c r="C471" s="62" t="s">
        <v>0</v>
      </c>
      <c r="D471" s="63">
        <v>1</v>
      </c>
      <c r="G471" s="23"/>
    </row>
    <row r="472" spans="1:7" ht="15.75" x14ac:dyDescent="0.2">
      <c r="A472" s="14">
        <v>6</v>
      </c>
      <c r="B472" s="114" t="s">
        <v>879</v>
      </c>
      <c r="C472" s="62" t="s">
        <v>0</v>
      </c>
      <c r="D472" s="63">
        <v>1</v>
      </c>
      <c r="G472" s="23"/>
    </row>
    <row r="473" spans="1:7" x14ac:dyDescent="0.2">
      <c r="A473" s="14">
        <v>7</v>
      </c>
      <c r="B473" s="114" t="s">
        <v>362</v>
      </c>
      <c r="C473" s="62" t="s">
        <v>0</v>
      </c>
      <c r="D473" s="63">
        <v>1</v>
      </c>
      <c r="G473" s="23"/>
    </row>
    <row r="474" spans="1:7" ht="15.75" x14ac:dyDescent="0.2">
      <c r="A474" s="14">
        <v>8</v>
      </c>
      <c r="B474" s="114" t="s">
        <v>880</v>
      </c>
      <c r="C474" s="62" t="s">
        <v>0</v>
      </c>
      <c r="D474" s="63">
        <v>1</v>
      </c>
      <c r="G474" s="23"/>
    </row>
    <row r="475" spans="1:7" x14ac:dyDescent="0.2">
      <c r="A475" s="14">
        <v>9</v>
      </c>
      <c r="B475" s="114" t="s">
        <v>363</v>
      </c>
      <c r="C475" s="62" t="s">
        <v>0</v>
      </c>
      <c r="D475" s="63">
        <v>1</v>
      </c>
      <c r="G475" s="23"/>
    </row>
    <row r="476" spans="1:7" ht="15.75" x14ac:dyDescent="0.2">
      <c r="A476" s="14">
        <v>10</v>
      </c>
      <c r="B476" s="114" t="s">
        <v>881</v>
      </c>
      <c r="C476" s="62" t="s">
        <v>0</v>
      </c>
      <c r="D476" s="63">
        <v>1</v>
      </c>
      <c r="G476" s="23"/>
    </row>
    <row r="477" spans="1:7" x14ac:dyDescent="0.2">
      <c r="A477" s="14">
        <v>11</v>
      </c>
      <c r="B477" s="114" t="s">
        <v>363</v>
      </c>
      <c r="C477" s="62" t="s">
        <v>0</v>
      </c>
      <c r="D477" s="63">
        <v>1</v>
      </c>
      <c r="G477" s="23"/>
    </row>
    <row r="478" spans="1:7" x14ac:dyDescent="0.2">
      <c r="A478" s="14">
        <v>12</v>
      </c>
      <c r="B478" s="114" t="s">
        <v>364</v>
      </c>
      <c r="C478" s="62" t="s">
        <v>3</v>
      </c>
      <c r="D478" s="63">
        <v>1</v>
      </c>
      <c r="G478" s="23"/>
    </row>
    <row r="479" spans="1:7" x14ac:dyDescent="0.2">
      <c r="A479" s="14">
        <v>13</v>
      </c>
      <c r="B479" s="114" t="s">
        <v>365</v>
      </c>
      <c r="C479" s="62" t="s">
        <v>0</v>
      </c>
      <c r="D479" s="63">
        <v>3</v>
      </c>
      <c r="G479" s="23"/>
    </row>
    <row r="480" spans="1:7" x14ac:dyDescent="0.2">
      <c r="A480" s="14">
        <v>14</v>
      </c>
      <c r="B480" s="114" t="s">
        <v>366</v>
      </c>
      <c r="C480" s="62" t="s">
        <v>0</v>
      </c>
      <c r="D480" s="63">
        <v>1</v>
      </c>
      <c r="G480" s="23"/>
    </row>
    <row r="481" spans="1:7" x14ac:dyDescent="0.2">
      <c r="A481" s="14">
        <v>15</v>
      </c>
      <c r="B481" s="114" t="s">
        <v>367</v>
      </c>
      <c r="C481" s="62" t="s">
        <v>0</v>
      </c>
      <c r="D481" s="63">
        <v>1</v>
      </c>
      <c r="G481" s="23"/>
    </row>
    <row r="482" spans="1:7" ht="15.75" x14ac:dyDescent="0.2">
      <c r="A482" s="14">
        <v>16</v>
      </c>
      <c r="B482" s="114" t="s">
        <v>882</v>
      </c>
      <c r="C482" s="62" t="s">
        <v>0</v>
      </c>
      <c r="D482" s="63">
        <v>1</v>
      </c>
      <c r="G482" s="23"/>
    </row>
    <row r="483" spans="1:7" ht="15.75" x14ac:dyDescent="0.2">
      <c r="A483" s="14">
        <v>17</v>
      </c>
      <c r="B483" s="114" t="s">
        <v>883</v>
      </c>
      <c r="C483" s="62" t="s">
        <v>0</v>
      </c>
      <c r="D483" s="63">
        <v>1</v>
      </c>
      <c r="G483" s="23"/>
    </row>
    <row r="484" spans="1:7" ht="12" customHeight="1" x14ac:dyDescent="0.2">
      <c r="A484" s="14">
        <v>18</v>
      </c>
      <c r="B484" s="114" t="s">
        <v>884</v>
      </c>
      <c r="C484" s="62" t="s">
        <v>0</v>
      </c>
      <c r="D484" s="63">
        <v>1</v>
      </c>
      <c r="G484" s="23"/>
    </row>
    <row r="485" spans="1:7" x14ac:dyDescent="0.2">
      <c r="A485" s="14">
        <v>19</v>
      </c>
      <c r="B485" s="114" t="s">
        <v>368</v>
      </c>
      <c r="C485" s="62" t="s">
        <v>0</v>
      </c>
      <c r="D485" s="63">
        <v>1</v>
      </c>
      <c r="G485" s="23"/>
    </row>
    <row r="486" spans="1:7" ht="12" customHeight="1" x14ac:dyDescent="0.2">
      <c r="A486" s="14">
        <v>20</v>
      </c>
      <c r="B486" s="114" t="s">
        <v>885</v>
      </c>
      <c r="C486" s="62" t="s">
        <v>0</v>
      </c>
      <c r="D486" s="63">
        <v>1</v>
      </c>
      <c r="G486" s="23"/>
    </row>
    <row r="487" spans="1:7" ht="15.75" x14ac:dyDescent="0.2">
      <c r="A487" s="14">
        <v>21</v>
      </c>
      <c r="B487" s="114" t="s">
        <v>886</v>
      </c>
      <c r="C487" s="62" t="s">
        <v>0</v>
      </c>
      <c r="D487" s="63">
        <v>1</v>
      </c>
      <c r="G487" s="23"/>
    </row>
    <row r="488" spans="1:7" x14ac:dyDescent="0.2">
      <c r="A488" s="14">
        <v>22</v>
      </c>
      <c r="B488" s="114" t="s">
        <v>369</v>
      </c>
      <c r="C488" s="62" t="s">
        <v>0</v>
      </c>
      <c r="D488" s="63">
        <v>1</v>
      </c>
      <c r="G488" s="23"/>
    </row>
    <row r="489" spans="1:7" x14ac:dyDescent="0.2">
      <c r="A489" s="14">
        <v>23</v>
      </c>
      <c r="B489" s="114" t="s">
        <v>370</v>
      </c>
      <c r="C489" s="62" t="s">
        <v>0</v>
      </c>
      <c r="D489" s="63">
        <v>1</v>
      </c>
      <c r="G489" s="23"/>
    </row>
    <row r="490" spans="1:7" x14ac:dyDescent="0.2">
      <c r="A490" s="14">
        <v>24</v>
      </c>
      <c r="B490" s="114" t="s">
        <v>371</v>
      </c>
      <c r="C490" s="62" t="s">
        <v>0</v>
      </c>
      <c r="D490" s="63">
        <v>2</v>
      </c>
      <c r="G490" s="23"/>
    </row>
    <row r="491" spans="1:7" x14ac:dyDescent="0.2">
      <c r="A491" s="14">
        <v>25</v>
      </c>
      <c r="B491" s="114" t="s">
        <v>372</v>
      </c>
      <c r="C491" s="62" t="s">
        <v>0</v>
      </c>
      <c r="D491" s="63">
        <v>4</v>
      </c>
      <c r="G491" s="23"/>
    </row>
    <row r="492" spans="1:7" x14ac:dyDescent="0.2">
      <c r="A492" s="14">
        <v>26</v>
      </c>
      <c r="B492" s="114" t="s">
        <v>373</v>
      </c>
      <c r="C492" s="62" t="s">
        <v>0</v>
      </c>
      <c r="D492" s="63">
        <v>2</v>
      </c>
      <c r="G492" s="23"/>
    </row>
    <row r="493" spans="1:7" x14ac:dyDescent="0.2">
      <c r="A493" s="14">
        <v>27</v>
      </c>
      <c r="B493" s="114" t="s">
        <v>374</v>
      </c>
      <c r="C493" s="62" t="s">
        <v>0</v>
      </c>
      <c r="D493" s="63">
        <v>1</v>
      </c>
      <c r="G493" s="23"/>
    </row>
    <row r="494" spans="1:7" x14ac:dyDescent="0.2">
      <c r="A494" s="14">
        <v>28</v>
      </c>
      <c r="B494" s="114" t="s">
        <v>375</v>
      </c>
      <c r="C494" s="62" t="s">
        <v>0</v>
      </c>
      <c r="D494" s="63">
        <v>2</v>
      </c>
      <c r="G494" s="23"/>
    </row>
    <row r="495" spans="1:7" x14ac:dyDescent="0.2">
      <c r="A495" s="14">
        <v>29</v>
      </c>
      <c r="B495" s="114" t="s">
        <v>376</v>
      </c>
      <c r="C495" s="62" t="s">
        <v>0</v>
      </c>
      <c r="D495" s="63">
        <v>6</v>
      </c>
      <c r="G495" s="23"/>
    </row>
    <row r="496" spans="1:7" x14ac:dyDescent="0.2">
      <c r="A496" s="14">
        <v>30</v>
      </c>
      <c r="B496" s="114" t="s">
        <v>377</v>
      </c>
      <c r="C496" s="62" t="s">
        <v>0</v>
      </c>
      <c r="D496" s="63">
        <v>3</v>
      </c>
      <c r="G496" s="23"/>
    </row>
    <row r="497" spans="1:7" x14ac:dyDescent="0.2">
      <c r="A497" s="14">
        <v>31</v>
      </c>
      <c r="B497" s="114" t="s">
        <v>378</v>
      </c>
      <c r="C497" s="62" t="s">
        <v>0</v>
      </c>
      <c r="D497" s="63">
        <v>13</v>
      </c>
      <c r="G497" s="23"/>
    </row>
    <row r="498" spans="1:7" x14ac:dyDescent="0.2">
      <c r="A498" s="14">
        <v>32</v>
      </c>
      <c r="B498" s="114" t="s">
        <v>379</v>
      </c>
      <c r="C498" s="62" t="s">
        <v>0</v>
      </c>
      <c r="D498" s="63">
        <v>2</v>
      </c>
      <c r="G498" s="23"/>
    </row>
    <row r="499" spans="1:7" x14ac:dyDescent="0.2">
      <c r="A499" s="14">
        <v>33</v>
      </c>
      <c r="B499" s="114" t="s">
        <v>380</v>
      </c>
      <c r="C499" s="62" t="s">
        <v>0</v>
      </c>
      <c r="D499" s="63">
        <v>1</v>
      </c>
      <c r="G499" s="23"/>
    </row>
    <row r="500" spans="1:7" x14ac:dyDescent="0.2">
      <c r="A500" s="14">
        <v>34</v>
      </c>
      <c r="B500" s="114" t="s">
        <v>381</v>
      </c>
      <c r="C500" s="62" t="s">
        <v>0</v>
      </c>
      <c r="D500" s="63">
        <v>1</v>
      </c>
      <c r="G500" s="23"/>
    </row>
    <row r="501" spans="1:7" x14ac:dyDescent="0.2">
      <c r="A501" s="14">
        <v>35</v>
      </c>
      <c r="B501" s="114" t="s">
        <v>382</v>
      </c>
      <c r="C501" s="62" t="s">
        <v>0</v>
      </c>
      <c r="D501" s="63">
        <v>2</v>
      </c>
      <c r="G501" s="23"/>
    </row>
    <row r="502" spans="1:7" x14ac:dyDescent="0.2">
      <c r="A502" s="14">
        <v>36</v>
      </c>
      <c r="B502" s="114" t="s">
        <v>383</v>
      </c>
      <c r="C502" s="62" t="s">
        <v>0</v>
      </c>
      <c r="D502" s="63">
        <v>1</v>
      </c>
      <c r="G502" s="23"/>
    </row>
    <row r="503" spans="1:7" x14ac:dyDescent="0.2">
      <c r="A503" s="14">
        <v>37</v>
      </c>
      <c r="B503" s="114" t="s">
        <v>384</v>
      </c>
      <c r="C503" s="62" t="s">
        <v>0</v>
      </c>
      <c r="D503" s="63">
        <v>1</v>
      </c>
      <c r="G503" s="23"/>
    </row>
    <row r="504" spans="1:7" x14ac:dyDescent="0.2">
      <c r="A504" s="14">
        <v>38</v>
      </c>
      <c r="B504" s="114" t="s">
        <v>385</v>
      </c>
      <c r="C504" s="62" t="s">
        <v>0</v>
      </c>
      <c r="D504" s="63">
        <v>2</v>
      </c>
      <c r="G504" s="23"/>
    </row>
    <row r="505" spans="1:7" x14ac:dyDescent="0.2">
      <c r="A505" s="14">
        <v>39</v>
      </c>
      <c r="B505" s="114" t="s">
        <v>386</v>
      </c>
      <c r="C505" s="62" t="s">
        <v>0</v>
      </c>
      <c r="D505" s="63">
        <v>2</v>
      </c>
      <c r="G505" s="23"/>
    </row>
    <row r="506" spans="1:7" x14ac:dyDescent="0.2">
      <c r="A506" s="14">
        <v>40</v>
      </c>
      <c r="B506" s="114" t="s">
        <v>387</v>
      </c>
      <c r="C506" s="62" t="s">
        <v>0</v>
      </c>
      <c r="D506" s="63">
        <v>1</v>
      </c>
      <c r="G506" s="23"/>
    </row>
    <row r="507" spans="1:7" x14ac:dyDescent="0.2">
      <c r="A507" s="14">
        <v>41</v>
      </c>
      <c r="B507" s="114" t="s">
        <v>388</v>
      </c>
      <c r="C507" s="62" t="s">
        <v>0</v>
      </c>
      <c r="D507" s="63">
        <v>1</v>
      </c>
      <c r="G507" s="23"/>
    </row>
    <row r="508" spans="1:7" x14ac:dyDescent="0.2">
      <c r="A508" s="14">
        <v>42</v>
      </c>
      <c r="B508" s="114" t="s">
        <v>389</v>
      </c>
      <c r="C508" s="62" t="s">
        <v>0</v>
      </c>
      <c r="D508" s="63">
        <v>1</v>
      </c>
      <c r="G508" s="23"/>
    </row>
    <row r="509" spans="1:7" x14ac:dyDescent="0.2">
      <c r="A509" s="14">
        <v>43</v>
      </c>
      <c r="B509" s="114" t="s">
        <v>390</v>
      </c>
      <c r="C509" s="62" t="s">
        <v>9</v>
      </c>
      <c r="D509" s="63">
        <v>11</v>
      </c>
      <c r="G509" s="23"/>
    </row>
    <row r="510" spans="1:7" x14ac:dyDescent="0.2">
      <c r="A510" s="14">
        <v>44</v>
      </c>
      <c r="B510" s="114" t="s">
        <v>391</v>
      </c>
      <c r="C510" s="62" t="s">
        <v>9</v>
      </c>
      <c r="D510" s="63">
        <v>3</v>
      </c>
      <c r="G510" s="23"/>
    </row>
    <row r="511" spans="1:7" x14ac:dyDescent="0.2">
      <c r="A511" s="14">
        <v>45</v>
      </c>
      <c r="B511" s="114" t="s">
        <v>392</v>
      </c>
      <c r="C511" s="62" t="s">
        <v>9</v>
      </c>
      <c r="D511" s="63">
        <v>12</v>
      </c>
      <c r="G511" s="23"/>
    </row>
    <row r="512" spans="1:7" x14ac:dyDescent="0.2">
      <c r="A512" s="14">
        <v>46</v>
      </c>
      <c r="B512" s="114" t="s">
        <v>393</v>
      </c>
      <c r="C512" s="62" t="s">
        <v>9</v>
      </c>
      <c r="D512" s="63">
        <v>1</v>
      </c>
      <c r="G512" s="23"/>
    </row>
    <row r="513" spans="1:7" x14ac:dyDescent="0.2">
      <c r="A513" s="14">
        <v>47</v>
      </c>
      <c r="B513" s="114" t="s">
        <v>394</v>
      </c>
      <c r="C513" s="62" t="s">
        <v>9</v>
      </c>
      <c r="D513" s="63">
        <v>9</v>
      </c>
      <c r="G513" s="23"/>
    </row>
    <row r="514" spans="1:7" x14ac:dyDescent="0.2">
      <c r="A514" s="14">
        <v>48</v>
      </c>
      <c r="B514" s="114" t="s">
        <v>395</v>
      </c>
      <c r="C514" s="62" t="s">
        <v>9</v>
      </c>
      <c r="D514" s="63">
        <v>7</v>
      </c>
      <c r="G514" s="23"/>
    </row>
    <row r="515" spans="1:7" x14ac:dyDescent="0.2">
      <c r="A515" s="14">
        <v>49</v>
      </c>
      <c r="B515" s="114" t="s">
        <v>396</v>
      </c>
      <c r="C515" s="62" t="s">
        <v>9</v>
      </c>
      <c r="D515" s="63">
        <v>5</v>
      </c>
      <c r="G515" s="23"/>
    </row>
    <row r="516" spans="1:7" x14ac:dyDescent="0.2">
      <c r="A516" s="14">
        <v>50</v>
      </c>
      <c r="B516" s="114" t="s">
        <v>397</v>
      </c>
      <c r="C516" s="62" t="s">
        <v>9</v>
      </c>
      <c r="D516" s="63">
        <v>2</v>
      </c>
      <c r="G516" s="23"/>
    </row>
    <row r="517" spans="1:7" x14ac:dyDescent="0.2">
      <c r="A517" s="14">
        <v>51</v>
      </c>
      <c r="B517" s="114" t="s">
        <v>944</v>
      </c>
      <c r="C517" s="62" t="s">
        <v>9</v>
      </c>
      <c r="D517" s="63">
        <v>10</v>
      </c>
      <c r="G517" s="23"/>
    </row>
    <row r="518" spans="1:7" x14ac:dyDescent="0.2">
      <c r="A518" s="14">
        <v>52</v>
      </c>
      <c r="B518" s="114" t="s">
        <v>945</v>
      </c>
      <c r="C518" s="62" t="s">
        <v>9</v>
      </c>
      <c r="D518" s="63">
        <v>3</v>
      </c>
      <c r="G518" s="23"/>
    </row>
    <row r="519" spans="1:7" x14ac:dyDescent="0.2">
      <c r="A519" s="14">
        <v>53</v>
      </c>
      <c r="B519" s="114" t="s">
        <v>946</v>
      </c>
      <c r="C519" s="62" t="s">
        <v>9</v>
      </c>
      <c r="D519" s="63">
        <v>15</v>
      </c>
      <c r="G519" s="23"/>
    </row>
    <row r="520" spans="1:7" x14ac:dyDescent="0.2">
      <c r="A520" s="14">
        <v>54</v>
      </c>
      <c r="B520" s="114" t="s">
        <v>947</v>
      </c>
      <c r="C520" s="62" t="s">
        <v>9</v>
      </c>
      <c r="D520" s="63">
        <v>1</v>
      </c>
      <c r="G520" s="23"/>
    </row>
    <row r="521" spans="1:7" x14ac:dyDescent="0.2">
      <c r="A521" s="14">
        <v>55</v>
      </c>
      <c r="B521" s="114" t="s">
        <v>948</v>
      </c>
      <c r="C521" s="62" t="s">
        <v>9</v>
      </c>
      <c r="D521" s="63">
        <v>10</v>
      </c>
      <c r="G521" s="23"/>
    </row>
    <row r="522" spans="1:7" x14ac:dyDescent="0.2">
      <c r="A522" s="14">
        <v>56</v>
      </c>
      <c r="B522" s="114" t="s">
        <v>949</v>
      </c>
      <c r="C522" s="62" t="s">
        <v>9</v>
      </c>
      <c r="D522" s="63">
        <v>6</v>
      </c>
      <c r="G522" s="23"/>
    </row>
    <row r="523" spans="1:7" x14ac:dyDescent="0.2">
      <c r="A523" s="14">
        <v>57</v>
      </c>
      <c r="B523" s="114" t="s">
        <v>703</v>
      </c>
      <c r="C523" s="62" t="s">
        <v>3</v>
      </c>
      <c r="D523" s="63">
        <v>1</v>
      </c>
      <c r="G523" s="23"/>
    </row>
    <row r="524" spans="1:7" x14ac:dyDescent="0.2">
      <c r="A524" s="14">
        <v>58</v>
      </c>
      <c r="B524" s="114" t="s">
        <v>398</v>
      </c>
      <c r="C524" s="62" t="s">
        <v>3</v>
      </c>
      <c r="D524" s="63">
        <v>1</v>
      </c>
      <c r="G524" s="23"/>
    </row>
    <row r="525" spans="1:7" x14ac:dyDescent="0.2">
      <c r="A525" s="14">
        <v>59</v>
      </c>
      <c r="B525" s="114" t="s">
        <v>399</v>
      </c>
      <c r="C525" s="62" t="s">
        <v>136</v>
      </c>
      <c r="D525" s="63">
        <v>4</v>
      </c>
      <c r="G525" s="23"/>
    </row>
    <row r="526" spans="1:7" ht="15.75" x14ac:dyDescent="0.2">
      <c r="A526" s="14">
        <v>60</v>
      </c>
      <c r="B526" s="114" t="s">
        <v>400</v>
      </c>
      <c r="C526" s="62" t="s">
        <v>811</v>
      </c>
      <c r="D526" s="63">
        <v>22</v>
      </c>
      <c r="G526" s="23"/>
    </row>
    <row r="527" spans="1:7" x14ac:dyDescent="0.2">
      <c r="A527" s="14">
        <v>61</v>
      </c>
      <c r="B527" s="114" t="s">
        <v>401</v>
      </c>
      <c r="C527" s="62" t="s">
        <v>3</v>
      </c>
      <c r="D527" s="63">
        <v>1</v>
      </c>
      <c r="G527" s="23"/>
    </row>
    <row r="528" spans="1:7" x14ac:dyDescent="0.2">
      <c r="A528" s="14">
        <v>62</v>
      </c>
      <c r="B528" s="114" t="s">
        <v>402</v>
      </c>
      <c r="C528" s="62" t="s">
        <v>0</v>
      </c>
      <c r="D528" s="63">
        <v>6</v>
      </c>
      <c r="G528" s="23"/>
    </row>
    <row r="529" spans="1:7" x14ac:dyDescent="0.2">
      <c r="A529" s="14">
        <v>63</v>
      </c>
      <c r="B529" s="114" t="s">
        <v>403</v>
      </c>
      <c r="C529" s="62" t="s">
        <v>0</v>
      </c>
      <c r="D529" s="63">
        <v>12</v>
      </c>
      <c r="G529" s="23"/>
    </row>
    <row r="530" spans="1:7" x14ac:dyDescent="0.2">
      <c r="A530" s="14">
        <v>64</v>
      </c>
      <c r="B530" s="114" t="s">
        <v>404</v>
      </c>
      <c r="C530" s="62" t="s">
        <v>3</v>
      </c>
      <c r="D530" s="63">
        <v>1</v>
      </c>
      <c r="G530" s="23"/>
    </row>
    <row r="531" spans="1:7" x14ac:dyDescent="0.2">
      <c r="A531" s="14">
        <v>65</v>
      </c>
      <c r="B531" s="114" t="s">
        <v>405</v>
      </c>
      <c r="C531" s="62" t="s">
        <v>0</v>
      </c>
      <c r="D531" s="63">
        <v>1</v>
      </c>
      <c r="G531" s="23"/>
    </row>
    <row r="532" spans="1:7" ht="15.75" x14ac:dyDescent="0.2">
      <c r="A532" s="14">
        <v>66</v>
      </c>
      <c r="B532" s="114" t="s">
        <v>887</v>
      </c>
      <c r="C532" s="62" t="s">
        <v>0</v>
      </c>
      <c r="D532" s="63">
        <v>10</v>
      </c>
      <c r="G532" s="23"/>
    </row>
    <row r="533" spans="1:7" ht="15.75" x14ac:dyDescent="0.2">
      <c r="A533" s="14">
        <v>67</v>
      </c>
      <c r="B533" s="114" t="s">
        <v>888</v>
      </c>
      <c r="C533" s="62" t="s">
        <v>0</v>
      </c>
      <c r="D533" s="63">
        <v>5</v>
      </c>
      <c r="G533" s="23"/>
    </row>
    <row r="534" spans="1:7" x14ac:dyDescent="0.2">
      <c r="A534" s="14">
        <v>68</v>
      </c>
      <c r="B534" s="114" t="s">
        <v>406</v>
      </c>
      <c r="C534" s="62" t="s">
        <v>3</v>
      </c>
      <c r="D534" s="63">
        <v>11</v>
      </c>
      <c r="G534" s="23"/>
    </row>
    <row r="535" spans="1:7" x14ac:dyDescent="0.2">
      <c r="A535" s="14">
        <v>69</v>
      </c>
      <c r="B535" s="114" t="s">
        <v>407</v>
      </c>
      <c r="C535" s="62" t="s">
        <v>3</v>
      </c>
      <c r="D535" s="63">
        <v>2</v>
      </c>
      <c r="G535" s="23"/>
    </row>
    <row r="536" spans="1:7" x14ac:dyDescent="0.2">
      <c r="A536" s="14">
        <v>70</v>
      </c>
      <c r="B536" s="114" t="s">
        <v>408</v>
      </c>
      <c r="C536" s="62" t="s">
        <v>3</v>
      </c>
      <c r="D536" s="63">
        <v>1</v>
      </c>
      <c r="G536" s="23"/>
    </row>
    <row r="537" spans="1:7" x14ac:dyDescent="0.2">
      <c r="A537" s="14">
        <v>71</v>
      </c>
      <c r="B537" s="114" t="s">
        <v>409</v>
      </c>
      <c r="C537" s="62" t="s">
        <v>3</v>
      </c>
      <c r="D537" s="63">
        <v>1</v>
      </c>
      <c r="G537" s="23"/>
    </row>
    <row r="538" spans="1:7" x14ac:dyDescent="0.2">
      <c r="A538" s="14">
        <v>72</v>
      </c>
      <c r="B538" s="114" t="s">
        <v>410</v>
      </c>
      <c r="C538" s="62" t="s">
        <v>3</v>
      </c>
      <c r="D538" s="63">
        <v>1</v>
      </c>
      <c r="G538" s="23"/>
    </row>
    <row r="539" spans="1:7" x14ac:dyDescent="0.2">
      <c r="A539" s="14">
        <v>73</v>
      </c>
      <c r="B539" s="114" t="s">
        <v>355</v>
      </c>
      <c r="C539" s="62" t="s">
        <v>3</v>
      </c>
      <c r="D539" s="63">
        <v>1</v>
      </c>
      <c r="G539" s="23"/>
    </row>
    <row r="540" spans="1:7" x14ac:dyDescent="0.2">
      <c r="A540" s="14">
        <v>74</v>
      </c>
      <c r="B540" s="114" t="s">
        <v>333</v>
      </c>
      <c r="C540" s="62" t="s">
        <v>3</v>
      </c>
      <c r="D540" s="63">
        <v>1</v>
      </c>
      <c r="G540" s="23"/>
    </row>
    <row r="541" spans="1:7" x14ac:dyDescent="0.2">
      <c r="A541" s="14">
        <v>75</v>
      </c>
      <c r="B541" s="114" t="s">
        <v>334</v>
      </c>
      <c r="C541" s="62" t="s">
        <v>3</v>
      </c>
      <c r="D541" s="63">
        <v>1</v>
      </c>
      <c r="G541" s="23"/>
    </row>
    <row r="542" spans="1:7" s="6" customFormat="1" x14ac:dyDescent="0.2">
      <c r="A542" s="1" t="s">
        <v>806</v>
      </c>
      <c r="B542" s="2" t="s">
        <v>807</v>
      </c>
      <c r="C542" s="4"/>
      <c r="D542" s="105"/>
    </row>
    <row r="543" spans="1:7" s="6" customFormat="1" ht="51" x14ac:dyDescent="0.2">
      <c r="A543" s="1"/>
      <c r="B543" s="7" t="s">
        <v>808</v>
      </c>
      <c r="C543" s="3" t="s">
        <v>809</v>
      </c>
      <c r="D543" s="106">
        <v>1</v>
      </c>
    </row>
    <row r="544" spans="1:7" ht="15.75" x14ac:dyDescent="0.25">
      <c r="A544" s="14"/>
      <c r="B544" s="18" t="s">
        <v>176</v>
      </c>
      <c r="C544" s="25"/>
      <c r="D544" s="26"/>
      <c r="G544" s="23"/>
    </row>
    <row r="545" spans="1:7" x14ac:dyDescent="0.2">
      <c r="A545" s="14"/>
      <c r="B545" s="64" t="s">
        <v>139</v>
      </c>
      <c r="C545" s="20"/>
      <c r="D545" s="26"/>
      <c r="G545" s="23"/>
    </row>
    <row r="546" spans="1:7" x14ac:dyDescent="0.2">
      <c r="A546" s="65">
        <v>1</v>
      </c>
      <c r="B546" s="22" t="s">
        <v>411</v>
      </c>
      <c r="C546" s="20" t="s">
        <v>0</v>
      </c>
      <c r="D546" s="66">
        <v>32</v>
      </c>
      <c r="G546" s="23"/>
    </row>
    <row r="547" spans="1:7" x14ac:dyDescent="0.2">
      <c r="A547" s="65">
        <v>2</v>
      </c>
      <c r="B547" s="22" t="s">
        <v>412</v>
      </c>
      <c r="C547" s="20" t="s">
        <v>0</v>
      </c>
      <c r="D547" s="66">
        <v>17</v>
      </c>
      <c r="G547" s="23"/>
    </row>
    <row r="548" spans="1:7" x14ac:dyDescent="0.2">
      <c r="A548" s="65">
        <v>3</v>
      </c>
      <c r="B548" s="22" t="s">
        <v>413</v>
      </c>
      <c r="C548" s="20" t="s">
        <v>0</v>
      </c>
      <c r="D548" s="66">
        <v>9</v>
      </c>
      <c r="G548" s="23"/>
    </row>
    <row r="549" spans="1:7" x14ac:dyDescent="0.2">
      <c r="A549" s="65">
        <v>4</v>
      </c>
      <c r="B549" s="22" t="s">
        <v>414</v>
      </c>
      <c r="C549" s="20" t="s">
        <v>0</v>
      </c>
      <c r="D549" s="66">
        <v>34</v>
      </c>
      <c r="G549" s="23"/>
    </row>
    <row r="550" spans="1:7" ht="25.5" x14ac:dyDescent="0.2">
      <c r="A550" s="65">
        <v>5</v>
      </c>
      <c r="B550" s="22" t="s">
        <v>415</v>
      </c>
      <c r="C550" s="20" t="s">
        <v>0</v>
      </c>
      <c r="D550" s="66">
        <v>11</v>
      </c>
      <c r="G550" s="23"/>
    </row>
    <row r="551" spans="1:7" ht="12" customHeight="1" x14ac:dyDescent="0.2">
      <c r="A551" s="65">
        <v>6</v>
      </c>
      <c r="B551" s="22" t="s">
        <v>416</v>
      </c>
      <c r="C551" s="20" t="s">
        <v>0</v>
      </c>
      <c r="D551" s="66">
        <v>78</v>
      </c>
      <c r="G551" s="23"/>
    </row>
    <row r="552" spans="1:7" ht="12" customHeight="1" x14ac:dyDescent="0.2">
      <c r="A552" s="65">
        <v>7</v>
      </c>
      <c r="B552" s="22" t="s">
        <v>417</v>
      </c>
      <c r="C552" s="20" t="s">
        <v>0</v>
      </c>
      <c r="D552" s="66">
        <v>25</v>
      </c>
      <c r="G552" s="23"/>
    </row>
    <row r="553" spans="1:7" ht="12" customHeight="1" x14ac:dyDescent="0.2">
      <c r="A553" s="65">
        <v>8</v>
      </c>
      <c r="B553" s="22" t="s">
        <v>418</v>
      </c>
      <c r="C553" s="20" t="s">
        <v>0</v>
      </c>
      <c r="D553" s="66">
        <v>11</v>
      </c>
      <c r="G553" s="23"/>
    </row>
    <row r="554" spans="1:7" ht="12" customHeight="1" x14ac:dyDescent="0.2">
      <c r="A554" s="65">
        <v>9</v>
      </c>
      <c r="B554" s="22" t="s">
        <v>418</v>
      </c>
      <c r="C554" s="20" t="s">
        <v>0</v>
      </c>
      <c r="D554" s="66">
        <v>9</v>
      </c>
      <c r="G554" s="23"/>
    </row>
    <row r="555" spans="1:7" ht="12" customHeight="1" x14ac:dyDescent="0.2">
      <c r="A555" s="65">
        <v>10</v>
      </c>
      <c r="B555" s="22" t="s">
        <v>419</v>
      </c>
      <c r="C555" s="20" t="s">
        <v>0</v>
      </c>
      <c r="D555" s="66">
        <v>8</v>
      </c>
      <c r="G555" s="23"/>
    </row>
    <row r="556" spans="1:7" ht="12" customHeight="1" x14ac:dyDescent="0.2">
      <c r="A556" s="65">
        <v>11</v>
      </c>
      <c r="B556" s="22" t="s">
        <v>420</v>
      </c>
      <c r="C556" s="20" t="s">
        <v>0</v>
      </c>
      <c r="D556" s="66">
        <v>3</v>
      </c>
      <c r="G556" s="23"/>
    </row>
    <row r="557" spans="1:7" ht="12" customHeight="1" x14ac:dyDescent="0.2">
      <c r="A557" s="14">
        <v>12</v>
      </c>
      <c r="B557" s="22" t="s">
        <v>421</v>
      </c>
      <c r="C557" s="20" t="s">
        <v>0</v>
      </c>
      <c r="D557" s="21">
        <v>28</v>
      </c>
      <c r="G557" s="23"/>
    </row>
    <row r="558" spans="1:7" x14ac:dyDescent="0.2">
      <c r="A558" s="14"/>
      <c r="B558" s="115" t="s">
        <v>422</v>
      </c>
      <c r="C558" s="20"/>
      <c r="D558" s="21"/>
      <c r="G558" s="23"/>
    </row>
    <row r="559" spans="1:7" x14ac:dyDescent="0.2">
      <c r="A559" s="14">
        <v>13</v>
      </c>
      <c r="B559" s="67" t="s">
        <v>803</v>
      </c>
      <c r="C559" s="14" t="s">
        <v>0</v>
      </c>
      <c r="D559" s="21">
        <v>7</v>
      </c>
      <c r="G559" s="23"/>
    </row>
    <row r="560" spans="1:7" x14ac:dyDescent="0.2">
      <c r="A560" s="14">
        <v>14</v>
      </c>
      <c r="B560" s="67" t="s">
        <v>423</v>
      </c>
      <c r="C560" s="14" t="s">
        <v>0</v>
      </c>
      <c r="D560" s="21">
        <v>7</v>
      </c>
      <c r="G560" s="23"/>
    </row>
    <row r="561" spans="1:7" x14ac:dyDescent="0.2">
      <c r="A561" s="14">
        <v>15</v>
      </c>
      <c r="B561" s="67" t="s">
        <v>804</v>
      </c>
      <c r="C561" s="14" t="s">
        <v>9</v>
      </c>
      <c r="D561" s="21">
        <v>200</v>
      </c>
      <c r="G561" s="23"/>
    </row>
    <row r="562" spans="1:7" x14ac:dyDescent="0.2">
      <c r="A562" s="14">
        <v>16</v>
      </c>
      <c r="B562" s="67" t="s">
        <v>805</v>
      </c>
      <c r="C562" s="14" t="s">
        <v>9</v>
      </c>
      <c r="D562" s="21">
        <v>10</v>
      </c>
      <c r="G562" s="23"/>
    </row>
    <row r="563" spans="1:7" s="6" customFormat="1" x14ac:dyDescent="0.2">
      <c r="A563" s="1" t="s">
        <v>806</v>
      </c>
      <c r="B563" s="2" t="s">
        <v>807</v>
      </c>
      <c r="C563" s="4"/>
      <c r="D563" s="105"/>
    </row>
    <row r="564" spans="1:7" s="6" customFormat="1" ht="51" x14ac:dyDescent="0.2">
      <c r="A564" s="1"/>
      <c r="B564" s="7" t="s">
        <v>808</v>
      </c>
      <c r="C564" s="3" t="s">
        <v>809</v>
      </c>
      <c r="D564" s="106">
        <v>1</v>
      </c>
    </row>
    <row r="565" spans="1:7" ht="15" customHeight="1" x14ac:dyDescent="0.25">
      <c r="A565" s="14"/>
      <c r="B565" s="18" t="s">
        <v>424</v>
      </c>
      <c r="C565" s="14"/>
      <c r="D565" s="21"/>
      <c r="G565" s="23"/>
    </row>
    <row r="566" spans="1:7" ht="15" customHeight="1" x14ac:dyDescent="0.25">
      <c r="A566" s="15"/>
      <c r="B566" s="18" t="s">
        <v>167</v>
      </c>
      <c r="C566" s="17"/>
      <c r="D566" s="68"/>
      <c r="G566" s="23"/>
    </row>
    <row r="567" spans="1:7" x14ac:dyDescent="0.2">
      <c r="A567" s="14" t="s">
        <v>23</v>
      </c>
      <c r="B567" s="87" t="s">
        <v>187</v>
      </c>
      <c r="C567" s="20"/>
      <c r="D567" s="21"/>
      <c r="G567" s="23"/>
    </row>
    <row r="568" spans="1:7" ht="15.75" x14ac:dyDescent="0.2">
      <c r="A568" s="14" t="s">
        <v>29</v>
      </c>
      <c r="B568" s="81" t="s">
        <v>425</v>
      </c>
      <c r="C568" s="20" t="s">
        <v>810</v>
      </c>
      <c r="D568" s="21">
        <v>15.5</v>
      </c>
      <c r="G568" s="23"/>
    </row>
    <row r="569" spans="1:7" ht="15.75" x14ac:dyDescent="0.2">
      <c r="A569" s="14" t="s">
        <v>30</v>
      </c>
      <c r="B569" s="81" t="s">
        <v>426</v>
      </c>
      <c r="C569" s="20" t="s">
        <v>811</v>
      </c>
      <c r="D569" s="21">
        <v>157.66</v>
      </c>
      <c r="G569" s="23"/>
    </row>
    <row r="570" spans="1:7" ht="15.75" x14ac:dyDescent="0.2">
      <c r="A570" s="14" t="s">
        <v>31</v>
      </c>
      <c r="B570" s="81" t="s">
        <v>427</v>
      </c>
      <c r="C570" s="20" t="s">
        <v>811</v>
      </c>
      <c r="D570" s="21">
        <v>15</v>
      </c>
      <c r="G570" s="23"/>
    </row>
    <row r="571" spans="1:7" ht="15.75" x14ac:dyDescent="0.2">
      <c r="A571" s="14" t="s">
        <v>39</v>
      </c>
      <c r="B571" s="81" t="s">
        <v>8</v>
      </c>
      <c r="C571" s="20" t="s">
        <v>811</v>
      </c>
      <c r="D571" s="21">
        <v>450</v>
      </c>
      <c r="G571" s="23"/>
    </row>
    <row r="572" spans="1:7" ht="15.75" x14ac:dyDescent="0.2">
      <c r="A572" s="14" t="s">
        <v>40</v>
      </c>
      <c r="B572" s="81" t="s">
        <v>704</v>
      </c>
      <c r="C572" s="20" t="s">
        <v>811</v>
      </c>
      <c r="D572" s="24">
        <f>3.1*2.5+3.6*2.81</f>
        <v>17.87</v>
      </c>
      <c r="G572" s="23"/>
    </row>
    <row r="573" spans="1:7" x14ac:dyDescent="0.2">
      <c r="A573" s="14" t="s">
        <v>24</v>
      </c>
      <c r="B573" s="111" t="s">
        <v>428</v>
      </c>
      <c r="C573" s="20"/>
      <c r="D573" s="21"/>
      <c r="G573" s="23"/>
    </row>
    <row r="574" spans="1:7" ht="15.75" x14ac:dyDescent="0.2">
      <c r="A574" s="14" t="s">
        <v>32</v>
      </c>
      <c r="B574" s="81" t="s">
        <v>18</v>
      </c>
      <c r="C574" s="20" t="s">
        <v>810</v>
      </c>
      <c r="D574" s="21">
        <v>1.26</v>
      </c>
      <c r="G574" s="23"/>
    </row>
    <row r="575" spans="1:7" ht="12" customHeight="1" x14ac:dyDescent="0.2">
      <c r="A575" s="14" t="s">
        <v>33</v>
      </c>
      <c r="B575" s="81" t="s">
        <v>429</v>
      </c>
      <c r="C575" s="20" t="s">
        <v>0</v>
      </c>
      <c r="D575" s="24">
        <v>35</v>
      </c>
      <c r="G575" s="23"/>
    </row>
    <row r="576" spans="1:7" x14ac:dyDescent="0.2">
      <c r="A576" s="14" t="s">
        <v>19</v>
      </c>
      <c r="B576" s="111" t="s">
        <v>430</v>
      </c>
      <c r="C576" s="20"/>
      <c r="D576" s="21"/>
      <c r="G576" s="23"/>
    </row>
    <row r="577" spans="1:7" ht="15.75" x14ac:dyDescent="0.2">
      <c r="A577" s="14" t="s">
        <v>55</v>
      </c>
      <c r="B577" s="81" t="s">
        <v>431</v>
      </c>
      <c r="C577" s="20" t="s">
        <v>811</v>
      </c>
      <c r="D577" s="21">
        <v>72.83</v>
      </c>
      <c r="G577" s="23"/>
    </row>
    <row r="578" spans="1:7" x14ac:dyDescent="0.2">
      <c r="A578" s="14" t="s">
        <v>25</v>
      </c>
      <c r="B578" s="111" t="s">
        <v>432</v>
      </c>
      <c r="C578" s="20"/>
      <c r="D578" s="21"/>
      <c r="G578" s="23"/>
    </row>
    <row r="579" spans="1:7" ht="25.5" x14ac:dyDescent="0.2">
      <c r="A579" s="14" t="s">
        <v>67</v>
      </c>
      <c r="B579" s="81" t="s">
        <v>433</v>
      </c>
      <c r="C579" s="20" t="s">
        <v>811</v>
      </c>
      <c r="D579" s="21">
        <v>49.34</v>
      </c>
      <c r="G579" s="23"/>
    </row>
    <row r="580" spans="1:7" ht="15.75" x14ac:dyDescent="0.2">
      <c r="A580" s="14" t="s">
        <v>68</v>
      </c>
      <c r="B580" s="81" t="s">
        <v>434</v>
      </c>
      <c r="C580" s="20" t="s">
        <v>810</v>
      </c>
      <c r="D580" s="21">
        <v>192.54</v>
      </c>
      <c r="G580" s="23"/>
    </row>
    <row r="581" spans="1:7" x14ac:dyDescent="0.2">
      <c r="A581" s="14" t="s">
        <v>20</v>
      </c>
      <c r="B581" s="112" t="s">
        <v>435</v>
      </c>
      <c r="C581" s="20"/>
      <c r="D581" s="21"/>
      <c r="G581" s="23"/>
    </row>
    <row r="582" spans="1:7" x14ac:dyDescent="0.2">
      <c r="A582" s="14" t="s">
        <v>73</v>
      </c>
      <c r="B582" s="81" t="s">
        <v>14</v>
      </c>
      <c r="C582" s="20" t="s">
        <v>0</v>
      </c>
      <c r="D582" s="21">
        <v>3</v>
      </c>
      <c r="G582" s="23"/>
    </row>
    <row r="583" spans="1:7" ht="15.75" x14ac:dyDescent="0.2">
      <c r="A583" s="14" t="s">
        <v>74</v>
      </c>
      <c r="B583" s="85" t="s">
        <v>436</v>
      </c>
      <c r="C583" s="20" t="s">
        <v>811</v>
      </c>
      <c r="D583" s="21">
        <v>854.88</v>
      </c>
      <c r="G583" s="23"/>
    </row>
    <row r="584" spans="1:7" x14ac:dyDescent="0.2">
      <c r="A584" s="14" t="s">
        <v>21</v>
      </c>
      <c r="B584" s="112" t="s">
        <v>205</v>
      </c>
      <c r="C584" s="20"/>
      <c r="D584" s="21"/>
      <c r="G584" s="23"/>
    </row>
    <row r="585" spans="1:7" x14ac:dyDescent="0.2">
      <c r="A585" s="14" t="s">
        <v>80</v>
      </c>
      <c r="B585" s="81" t="s">
        <v>10</v>
      </c>
      <c r="C585" s="20" t="s">
        <v>0</v>
      </c>
      <c r="D585" s="21">
        <v>55</v>
      </c>
      <c r="G585" s="23"/>
    </row>
    <row r="586" spans="1:7" x14ac:dyDescent="0.2">
      <c r="A586" s="14" t="s">
        <v>81</v>
      </c>
      <c r="B586" s="81" t="s">
        <v>11</v>
      </c>
      <c r="C586" s="20" t="s">
        <v>9</v>
      </c>
      <c r="D586" s="21">
        <v>16.55</v>
      </c>
      <c r="G586" s="23"/>
    </row>
    <row r="587" spans="1:7" ht="12" customHeight="1" x14ac:dyDescent="0.2">
      <c r="A587" s="14" t="s">
        <v>82</v>
      </c>
      <c r="B587" s="81" t="s">
        <v>437</v>
      </c>
      <c r="C587" s="20" t="s">
        <v>810</v>
      </c>
      <c r="D587" s="21">
        <v>395</v>
      </c>
      <c r="G587" s="23"/>
    </row>
    <row r="588" spans="1:7" x14ac:dyDescent="0.2">
      <c r="A588" s="14" t="s">
        <v>83</v>
      </c>
      <c r="B588" s="85" t="s">
        <v>438</v>
      </c>
      <c r="C588" s="20" t="s">
        <v>0</v>
      </c>
      <c r="D588" s="21">
        <v>1</v>
      </c>
      <c r="G588" s="23"/>
    </row>
    <row r="589" spans="1:7" ht="12" customHeight="1" x14ac:dyDescent="0.2">
      <c r="A589" s="14" t="s">
        <v>85</v>
      </c>
      <c r="B589" s="81" t="s">
        <v>210</v>
      </c>
      <c r="C589" s="20" t="s">
        <v>810</v>
      </c>
      <c r="D589" s="21">
        <v>381.81</v>
      </c>
      <c r="G589" s="23"/>
    </row>
    <row r="590" spans="1:7" s="6" customFormat="1" x14ac:dyDescent="0.2">
      <c r="A590" s="1" t="s">
        <v>806</v>
      </c>
      <c r="B590" s="2" t="s">
        <v>807</v>
      </c>
      <c r="C590" s="4"/>
      <c r="D590" s="105"/>
    </row>
    <row r="591" spans="1:7" s="6" customFormat="1" ht="51" x14ac:dyDescent="0.2">
      <c r="A591" s="1"/>
      <c r="B591" s="7" t="s">
        <v>808</v>
      </c>
      <c r="C591" s="3" t="s">
        <v>809</v>
      </c>
      <c r="D591" s="106">
        <v>1</v>
      </c>
    </row>
    <row r="592" spans="1:7" ht="15" customHeight="1" x14ac:dyDescent="0.25">
      <c r="A592" s="14"/>
      <c r="B592" s="18" t="s">
        <v>168</v>
      </c>
      <c r="C592" s="25"/>
      <c r="D592" s="26"/>
      <c r="G592" s="23"/>
    </row>
    <row r="593" spans="1:7" x14ac:dyDescent="0.2">
      <c r="A593" s="14">
        <v>1</v>
      </c>
      <c r="B593" s="92" t="s">
        <v>825</v>
      </c>
      <c r="C593" s="33"/>
      <c r="D593" s="34"/>
      <c r="G593" s="23"/>
    </row>
    <row r="594" spans="1:7" ht="15.75" x14ac:dyDescent="0.2">
      <c r="A594" s="14" t="s">
        <v>15</v>
      </c>
      <c r="B594" s="81" t="s">
        <v>439</v>
      </c>
      <c r="C594" s="20" t="s">
        <v>810</v>
      </c>
      <c r="D594" s="21">
        <f>0.76*3</f>
        <v>2.2799999999999998</v>
      </c>
      <c r="G594" s="23"/>
    </row>
    <row r="595" spans="1:7" x14ac:dyDescent="0.2">
      <c r="A595" s="14">
        <v>2</v>
      </c>
      <c r="B595" s="92" t="s">
        <v>826</v>
      </c>
      <c r="C595" s="69"/>
      <c r="D595" s="21"/>
      <c r="G595" s="23"/>
    </row>
    <row r="596" spans="1:7" ht="15.75" x14ac:dyDescent="0.2">
      <c r="A596" s="1" t="s">
        <v>16</v>
      </c>
      <c r="B596" s="81" t="s">
        <v>889</v>
      </c>
      <c r="C596" s="20" t="s">
        <v>811</v>
      </c>
      <c r="D596" s="21">
        <v>28.09</v>
      </c>
      <c r="G596" s="23"/>
    </row>
    <row r="597" spans="1:7" x14ac:dyDescent="0.2">
      <c r="A597" s="14">
        <v>3</v>
      </c>
      <c r="B597" s="92" t="s">
        <v>827</v>
      </c>
      <c r="C597" s="69"/>
      <c r="D597" s="21"/>
      <c r="G597" s="23"/>
    </row>
    <row r="598" spans="1:7" ht="12" customHeight="1" x14ac:dyDescent="0.2">
      <c r="A598" s="1" t="s">
        <v>17</v>
      </c>
      <c r="B598" s="81" t="s">
        <v>440</v>
      </c>
      <c r="C598" s="20" t="s">
        <v>810</v>
      </c>
      <c r="D598" s="21">
        <f>3*5.7*0.3+3.1*2.5</f>
        <v>12.88</v>
      </c>
      <c r="G598" s="23"/>
    </row>
    <row r="599" spans="1:7" ht="12" customHeight="1" x14ac:dyDescent="0.2">
      <c r="A599" s="1">
        <v>4</v>
      </c>
      <c r="B599" s="92" t="s">
        <v>828</v>
      </c>
      <c r="C599" s="69"/>
      <c r="D599" s="70"/>
      <c r="G599" s="23"/>
    </row>
    <row r="600" spans="1:7" ht="25.5" x14ac:dyDescent="0.2">
      <c r="A600" s="1" t="s">
        <v>441</v>
      </c>
      <c r="B600" s="81" t="s">
        <v>705</v>
      </c>
      <c r="C600" s="20" t="s">
        <v>811</v>
      </c>
      <c r="D600" s="21">
        <v>0.96</v>
      </c>
      <c r="G600" s="23"/>
    </row>
    <row r="601" spans="1:7" s="6" customFormat="1" x14ac:dyDescent="0.2">
      <c r="A601" s="1" t="s">
        <v>806</v>
      </c>
      <c r="B601" s="2" t="s">
        <v>807</v>
      </c>
      <c r="C601" s="4"/>
      <c r="D601" s="105"/>
    </row>
    <row r="602" spans="1:7" s="6" customFormat="1" ht="51" x14ac:dyDescent="0.2">
      <c r="A602" s="1"/>
      <c r="B602" s="7" t="s">
        <v>808</v>
      </c>
      <c r="C602" s="3" t="s">
        <v>809</v>
      </c>
      <c r="D602" s="106">
        <v>1</v>
      </c>
    </row>
    <row r="603" spans="1:7" ht="15" customHeight="1" x14ac:dyDescent="0.25">
      <c r="A603" s="14"/>
      <c r="B603" s="18" t="s">
        <v>169</v>
      </c>
      <c r="C603" s="25"/>
      <c r="D603" s="26"/>
      <c r="G603" s="23"/>
    </row>
    <row r="604" spans="1:7" x14ac:dyDescent="0.2">
      <c r="A604" s="71">
        <v>1</v>
      </c>
      <c r="B604" s="87" t="s">
        <v>706</v>
      </c>
      <c r="C604" s="28"/>
      <c r="D604" s="29"/>
      <c r="G604" s="23"/>
    </row>
    <row r="605" spans="1:7" ht="25.5" x14ac:dyDescent="0.2">
      <c r="A605" s="14" t="s">
        <v>442</v>
      </c>
      <c r="B605" s="81" t="s">
        <v>443</v>
      </c>
      <c r="C605" s="20" t="s">
        <v>811</v>
      </c>
      <c r="D605" s="21">
        <v>73.099999999999994</v>
      </c>
      <c r="G605" s="23"/>
    </row>
    <row r="606" spans="1:7" ht="25.5" x14ac:dyDescent="0.2">
      <c r="A606" s="14" t="s">
        <v>444</v>
      </c>
      <c r="B606" s="81" t="s">
        <v>445</v>
      </c>
      <c r="C606" s="20" t="s">
        <v>811</v>
      </c>
      <c r="D606" s="21">
        <v>73.099999999999994</v>
      </c>
      <c r="G606" s="23"/>
    </row>
    <row r="607" spans="1:7" ht="15.75" x14ac:dyDescent="0.2">
      <c r="A607" s="14" t="s">
        <v>446</v>
      </c>
      <c r="B607" s="81" t="s">
        <v>447</v>
      </c>
      <c r="C607" s="20" t="s">
        <v>811</v>
      </c>
      <c r="D607" s="21">
        <v>73.099999999999994</v>
      </c>
      <c r="G607" s="23"/>
    </row>
    <row r="608" spans="1:7" x14ac:dyDescent="0.2">
      <c r="A608" s="71">
        <v>2</v>
      </c>
      <c r="B608" s="87" t="s">
        <v>707</v>
      </c>
      <c r="C608" s="28"/>
      <c r="D608" s="29"/>
      <c r="G608" s="23"/>
    </row>
    <row r="609" spans="1:7" ht="15.75" x14ac:dyDescent="0.2">
      <c r="A609" s="14" t="s">
        <v>32</v>
      </c>
      <c r="B609" s="81" t="s">
        <v>448</v>
      </c>
      <c r="C609" s="20" t="s">
        <v>811</v>
      </c>
      <c r="D609" s="21">
        <v>653.70000000000005</v>
      </c>
      <c r="G609" s="23"/>
    </row>
    <row r="610" spans="1:7" ht="25.5" x14ac:dyDescent="0.2">
      <c r="A610" s="36" t="s">
        <v>33</v>
      </c>
      <c r="B610" s="81" t="s">
        <v>445</v>
      </c>
      <c r="C610" s="20" t="s">
        <v>811</v>
      </c>
      <c r="D610" s="21">
        <v>653.70000000000005</v>
      </c>
      <c r="G610" s="23"/>
    </row>
    <row r="611" spans="1:7" ht="15.75" x14ac:dyDescent="0.2">
      <c r="A611" s="14" t="s">
        <v>35</v>
      </c>
      <c r="B611" s="81" t="s">
        <v>447</v>
      </c>
      <c r="C611" s="20" t="s">
        <v>811</v>
      </c>
      <c r="D611" s="21">
        <v>653.70000000000005</v>
      </c>
      <c r="G611" s="23"/>
    </row>
    <row r="612" spans="1:7" x14ac:dyDescent="0.2">
      <c r="A612" s="71" t="s">
        <v>19</v>
      </c>
      <c r="B612" s="87" t="s">
        <v>708</v>
      </c>
      <c r="C612" s="28"/>
      <c r="D612" s="29"/>
      <c r="G612" s="23"/>
    </row>
    <row r="613" spans="1:7" ht="25.5" x14ac:dyDescent="0.2">
      <c r="A613" s="14" t="s">
        <v>449</v>
      </c>
      <c r="B613" s="81" t="s">
        <v>450</v>
      </c>
      <c r="C613" s="20" t="s">
        <v>811</v>
      </c>
      <c r="D613" s="21">
        <v>121.7</v>
      </c>
      <c r="G613" s="23"/>
    </row>
    <row r="614" spans="1:7" ht="15.75" x14ac:dyDescent="0.2">
      <c r="A614" s="14" t="s">
        <v>57</v>
      </c>
      <c r="B614" s="81" t="s">
        <v>447</v>
      </c>
      <c r="C614" s="20" t="s">
        <v>811</v>
      </c>
      <c r="D614" s="21">
        <v>121.7</v>
      </c>
      <c r="G614" s="23"/>
    </row>
    <row r="615" spans="1:7" x14ac:dyDescent="0.2">
      <c r="A615" s="71">
        <v>4</v>
      </c>
      <c r="B615" s="87" t="s">
        <v>709</v>
      </c>
      <c r="C615" s="20"/>
      <c r="D615" s="29"/>
      <c r="G615" s="23"/>
    </row>
    <row r="616" spans="1:7" ht="15.75" x14ac:dyDescent="0.2">
      <c r="A616" s="14" t="s">
        <v>67</v>
      </c>
      <c r="B616" s="81" t="s">
        <v>451</v>
      </c>
      <c r="C616" s="20" t="s">
        <v>811</v>
      </c>
      <c r="D616" s="21">
        <v>28.8</v>
      </c>
      <c r="G616" s="23"/>
    </row>
    <row r="617" spans="1:7" ht="15.75" x14ac:dyDescent="0.2">
      <c r="A617" s="14" t="s">
        <v>68</v>
      </c>
      <c r="B617" s="81" t="s">
        <v>452</v>
      </c>
      <c r="C617" s="20" t="s">
        <v>811</v>
      </c>
      <c r="D617" s="21">
        <v>28.8</v>
      </c>
      <c r="G617" s="23"/>
    </row>
    <row r="618" spans="1:7" x14ac:dyDescent="0.2">
      <c r="A618" s="71" t="s">
        <v>20</v>
      </c>
      <c r="B618" s="87" t="s">
        <v>710</v>
      </c>
      <c r="C618" s="28"/>
      <c r="D618" s="29"/>
      <c r="G618" s="23"/>
    </row>
    <row r="619" spans="1:7" ht="25.5" x14ac:dyDescent="0.2">
      <c r="A619" s="14" t="s">
        <v>453</v>
      </c>
      <c r="B619" s="81" t="s">
        <v>454</v>
      </c>
      <c r="C619" s="20" t="s">
        <v>813</v>
      </c>
      <c r="D619" s="21">
        <v>42.1</v>
      </c>
      <c r="G619" s="23"/>
    </row>
    <row r="620" spans="1:7" ht="15.75" x14ac:dyDescent="0.2">
      <c r="A620" s="14" t="s">
        <v>455</v>
      </c>
      <c r="B620" s="81" t="s">
        <v>447</v>
      </c>
      <c r="C620" s="20" t="s">
        <v>811</v>
      </c>
      <c r="D620" s="21">
        <v>42.1</v>
      </c>
      <c r="G620" s="23"/>
    </row>
    <row r="621" spans="1:7" x14ac:dyDescent="0.2">
      <c r="A621" s="71" t="s">
        <v>21</v>
      </c>
      <c r="B621" s="87" t="s">
        <v>456</v>
      </c>
      <c r="C621" s="20"/>
      <c r="D621" s="21"/>
      <c r="G621" s="23"/>
    </row>
    <row r="622" spans="1:7" ht="25.5" x14ac:dyDescent="0.2">
      <c r="A622" s="14" t="s">
        <v>80</v>
      </c>
      <c r="B622" s="81" t="s">
        <v>458</v>
      </c>
      <c r="C622" s="20" t="s">
        <v>811</v>
      </c>
      <c r="D622" s="21">
        <v>54.8</v>
      </c>
      <c r="G622" s="23"/>
    </row>
    <row r="623" spans="1:7" x14ac:dyDescent="0.2">
      <c r="A623" s="71" t="s">
        <v>26</v>
      </c>
      <c r="B623" s="87" t="s">
        <v>457</v>
      </c>
      <c r="C623" s="20"/>
      <c r="D623" s="21"/>
      <c r="G623" s="23"/>
    </row>
    <row r="624" spans="1:7" ht="25.5" x14ac:dyDescent="0.2">
      <c r="A624" s="14" t="s">
        <v>91</v>
      </c>
      <c r="B624" s="81" t="s">
        <v>459</v>
      </c>
      <c r="C624" s="20" t="s">
        <v>811</v>
      </c>
      <c r="D624" s="21">
        <v>21.5</v>
      </c>
      <c r="G624" s="23"/>
    </row>
    <row r="625" spans="1:7" ht="15.75" x14ac:dyDescent="0.2">
      <c r="A625" s="14" t="s">
        <v>92</v>
      </c>
      <c r="B625" s="81" t="s">
        <v>447</v>
      </c>
      <c r="C625" s="20" t="s">
        <v>811</v>
      </c>
      <c r="D625" s="21">
        <v>21.5</v>
      </c>
      <c r="G625" s="23"/>
    </row>
    <row r="626" spans="1:7" s="6" customFormat="1" x14ac:dyDescent="0.2">
      <c r="A626" s="1" t="s">
        <v>806</v>
      </c>
      <c r="B626" s="2" t="s">
        <v>807</v>
      </c>
      <c r="C626" s="4"/>
      <c r="D626" s="105"/>
    </row>
    <row r="627" spans="1:7" s="6" customFormat="1" ht="51" x14ac:dyDescent="0.2">
      <c r="A627" s="1"/>
      <c r="B627" s="7" t="s">
        <v>808</v>
      </c>
      <c r="C627" s="3" t="s">
        <v>809</v>
      </c>
      <c r="D627" s="106">
        <v>1</v>
      </c>
    </row>
    <row r="628" spans="1:7" ht="15" customHeight="1" x14ac:dyDescent="0.25">
      <c r="A628" s="14"/>
      <c r="B628" s="18" t="s">
        <v>170</v>
      </c>
      <c r="C628" s="25"/>
      <c r="D628" s="26"/>
      <c r="G628" s="23"/>
    </row>
    <row r="629" spans="1:7" ht="15" customHeight="1" x14ac:dyDescent="0.2">
      <c r="A629" s="71">
        <v>1</v>
      </c>
      <c r="B629" s="19" t="s">
        <v>711</v>
      </c>
      <c r="C629" s="25"/>
      <c r="D629" s="26"/>
      <c r="G629" s="23"/>
    </row>
    <row r="630" spans="1:7" ht="15" customHeight="1" x14ac:dyDescent="0.2">
      <c r="A630" s="14" t="s">
        <v>29</v>
      </c>
      <c r="B630" s="81" t="s">
        <v>829</v>
      </c>
      <c r="C630" s="20" t="s">
        <v>0</v>
      </c>
      <c r="D630" s="21">
        <v>1</v>
      </c>
      <c r="G630" s="23"/>
    </row>
    <row r="631" spans="1:7" x14ac:dyDescent="0.2">
      <c r="A631" s="14">
        <v>2</v>
      </c>
      <c r="B631" s="19" t="s">
        <v>818</v>
      </c>
      <c r="C631" s="28"/>
      <c r="D631" s="29"/>
      <c r="G631" s="23"/>
    </row>
    <row r="632" spans="1:7" ht="25.5" x14ac:dyDescent="0.2">
      <c r="A632" s="14" t="s">
        <v>32</v>
      </c>
      <c r="B632" s="22" t="s">
        <v>460</v>
      </c>
      <c r="C632" s="20" t="s">
        <v>0</v>
      </c>
      <c r="D632" s="21">
        <v>1</v>
      </c>
      <c r="G632" s="23"/>
    </row>
    <row r="633" spans="1:7" x14ac:dyDescent="0.2">
      <c r="A633" s="14" t="s">
        <v>33</v>
      </c>
      <c r="B633" s="22" t="s">
        <v>461</v>
      </c>
      <c r="C633" s="20" t="s">
        <v>0</v>
      </c>
      <c r="D633" s="21">
        <v>8</v>
      </c>
      <c r="G633" s="23"/>
    </row>
    <row r="634" spans="1:7" ht="25.5" x14ac:dyDescent="0.2">
      <c r="A634" s="14" t="s">
        <v>35</v>
      </c>
      <c r="B634" s="22" t="s">
        <v>462</v>
      </c>
      <c r="C634" s="20" t="s">
        <v>0</v>
      </c>
      <c r="D634" s="21">
        <v>2</v>
      </c>
      <c r="G634" s="23"/>
    </row>
    <row r="635" spans="1:7" x14ac:dyDescent="0.2">
      <c r="A635" s="14" t="s">
        <v>50</v>
      </c>
      <c r="B635" s="22" t="s">
        <v>463</v>
      </c>
      <c r="C635" s="20" t="s">
        <v>0</v>
      </c>
      <c r="D635" s="21">
        <v>6</v>
      </c>
      <c r="G635" s="23"/>
    </row>
    <row r="636" spans="1:7" ht="25.5" x14ac:dyDescent="0.2">
      <c r="A636" s="14" t="s">
        <v>51</v>
      </c>
      <c r="B636" s="22" t="s">
        <v>464</v>
      </c>
      <c r="C636" s="20" t="s">
        <v>0</v>
      </c>
      <c r="D636" s="21">
        <v>3</v>
      </c>
      <c r="G636" s="23"/>
    </row>
    <row r="637" spans="1:7" ht="25.5" x14ac:dyDescent="0.2">
      <c r="A637" s="14" t="s">
        <v>52</v>
      </c>
      <c r="B637" s="22" t="s">
        <v>465</v>
      </c>
      <c r="C637" s="20" t="s">
        <v>0</v>
      </c>
      <c r="D637" s="21">
        <v>11</v>
      </c>
      <c r="G637" s="23"/>
    </row>
    <row r="638" spans="1:7" ht="25.5" x14ac:dyDescent="0.2">
      <c r="A638" s="14" t="s">
        <v>53</v>
      </c>
      <c r="B638" s="22" t="s">
        <v>466</v>
      </c>
      <c r="C638" s="20" t="s">
        <v>0</v>
      </c>
      <c r="D638" s="21">
        <v>1</v>
      </c>
      <c r="G638" s="23"/>
    </row>
    <row r="639" spans="1:7" ht="25.5" x14ac:dyDescent="0.2">
      <c r="A639" s="14" t="s">
        <v>54</v>
      </c>
      <c r="B639" s="22" t="s">
        <v>467</v>
      </c>
      <c r="C639" s="20" t="s">
        <v>0</v>
      </c>
      <c r="D639" s="21">
        <v>1</v>
      </c>
      <c r="G639" s="23"/>
    </row>
    <row r="640" spans="1:7" ht="25.5" x14ac:dyDescent="0.2">
      <c r="A640" s="14" t="s">
        <v>712</v>
      </c>
      <c r="B640" s="22" t="s">
        <v>468</v>
      </c>
      <c r="C640" s="20" t="s">
        <v>0</v>
      </c>
      <c r="D640" s="21">
        <v>1</v>
      </c>
      <c r="G640" s="23"/>
    </row>
    <row r="641" spans="1:7" s="6" customFormat="1" x14ac:dyDescent="0.2">
      <c r="A641" s="1" t="s">
        <v>806</v>
      </c>
      <c r="B641" s="2" t="s">
        <v>807</v>
      </c>
      <c r="C641" s="4"/>
      <c r="D641" s="105"/>
    </row>
    <row r="642" spans="1:7" s="6" customFormat="1" ht="51" x14ac:dyDescent="0.2">
      <c r="A642" s="1"/>
      <c r="B642" s="7" t="s">
        <v>808</v>
      </c>
      <c r="C642" s="3" t="s">
        <v>809</v>
      </c>
      <c r="D642" s="106">
        <v>1</v>
      </c>
    </row>
    <row r="643" spans="1:7" ht="15" customHeight="1" x14ac:dyDescent="0.25">
      <c r="A643" s="14"/>
      <c r="B643" s="18" t="s">
        <v>719</v>
      </c>
      <c r="C643" s="25"/>
      <c r="D643" s="26"/>
      <c r="G643" s="23"/>
    </row>
    <row r="644" spans="1:7" x14ac:dyDescent="0.2">
      <c r="A644" s="71"/>
      <c r="B644" s="28" t="s">
        <v>718</v>
      </c>
      <c r="C644" s="20"/>
      <c r="D644" s="72"/>
      <c r="G644" s="23"/>
    </row>
    <row r="645" spans="1:7" ht="15.75" x14ac:dyDescent="0.2">
      <c r="A645" s="14" t="s">
        <v>23</v>
      </c>
      <c r="B645" s="81" t="s">
        <v>713</v>
      </c>
      <c r="C645" s="20" t="s">
        <v>810</v>
      </c>
      <c r="D645" s="21">
        <v>1</v>
      </c>
      <c r="G645" s="23"/>
    </row>
    <row r="646" spans="1:7" ht="15.75" x14ac:dyDescent="0.2">
      <c r="A646" s="14" t="s">
        <v>24</v>
      </c>
      <c r="B646" s="81" t="s">
        <v>714</v>
      </c>
      <c r="C646" s="20" t="s">
        <v>810</v>
      </c>
      <c r="D646" s="21">
        <f>2*2*0.5*0.2</f>
        <v>0.4</v>
      </c>
      <c r="G646" s="23"/>
    </row>
    <row r="647" spans="1:7" ht="15.75" x14ac:dyDescent="0.2">
      <c r="A647" s="14" t="s">
        <v>19</v>
      </c>
      <c r="B647" s="81" t="s">
        <v>715</v>
      </c>
      <c r="C647" s="20" t="s">
        <v>810</v>
      </c>
      <c r="D647" s="21">
        <v>0.23</v>
      </c>
      <c r="G647" s="23"/>
    </row>
    <row r="648" spans="1:7" ht="15.75" x14ac:dyDescent="0.2">
      <c r="A648" s="14" t="s">
        <v>25</v>
      </c>
      <c r="B648" s="81" t="s">
        <v>469</v>
      </c>
      <c r="C648" s="20" t="s">
        <v>810</v>
      </c>
      <c r="D648" s="21">
        <f>4.6*0.25</f>
        <v>1.1499999999999999</v>
      </c>
      <c r="G648" s="23"/>
    </row>
    <row r="649" spans="1:7" ht="15.75" x14ac:dyDescent="0.2">
      <c r="A649" s="14" t="s">
        <v>20</v>
      </c>
      <c r="B649" s="81" t="s">
        <v>716</v>
      </c>
      <c r="C649" s="20" t="s">
        <v>810</v>
      </c>
      <c r="D649" s="21">
        <f>4.6*0.19</f>
        <v>0.87</v>
      </c>
      <c r="G649" s="23"/>
    </row>
    <row r="650" spans="1:7" x14ac:dyDescent="0.2">
      <c r="A650" s="14" t="s">
        <v>21</v>
      </c>
      <c r="B650" s="94" t="s">
        <v>717</v>
      </c>
      <c r="C650" s="20" t="s">
        <v>9</v>
      </c>
      <c r="D650" s="21">
        <v>3.26</v>
      </c>
      <c r="G650" s="23"/>
    </row>
    <row r="651" spans="1:7" ht="15.75" x14ac:dyDescent="0.2">
      <c r="A651" s="14" t="s">
        <v>26</v>
      </c>
      <c r="B651" s="94" t="s">
        <v>950</v>
      </c>
      <c r="C651" s="20" t="s">
        <v>811</v>
      </c>
      <c r="D651" s="21">
        <v>4.5999999999999996</v>
      </c>
      <c r="G651" s="23"/>
    </row>
    <row r="652" spans="1:7" ht="15.75" x14ac:dyDescent="0.2">
      <c r="A652" s="14" t="s">
        <v>27</v>
      </c>
      <c r="B652" s="81" t="s">
        <v>470</v>
      </c>
      <c r="C652" s="20" t="s">
        <v>811</v>
      </c>
      <c r="D652" s="21">
        <f>4.6*0.9</f>
        <v>4.1399999999999997</v>
      </c>
      <c r="G652" s="23"/>
    </row>
    <row r="653" spans="1:7" s="6" customFormat="1" x14ac:dyDescent="0.2">
      <c r="A653" s="1" t="s">
        <v>806</v>
      </c>
      <c r="B653" s="2" t="s">
        <v>807</v>
      </c>
      <c r="C653" s="4"/>
      <c r="D653" s="5"/>
    </row>
    <row r="654" spans="1:7" s="6" customFormat="1" ht="51" x14ac:dyDescent="0.2">
      <c r="A654" s="1"/>
      <c r="B654" s="7" t="s">
        <v>808</v>
      </c>
      <c r="C654" s="3" t="s">
        <v>809</v>
      </c>
      <c r="D654" s="3">
        <v>1</v>
      </c>
    </row>
    <row r="655" spans="1:7" ht="12" customHeight="1" x14ac:dyDescent="0.2">
      <c r="A655" s="14"/>
      <c r="B655" s="27"/>
      <c r="C655" s="25"/>
      <c r="D655" s="26"/>
      <c r="G655" s="23"/>
    </row>
    <row r="656" spans="1:7" ht="15" customHeight="1" x14ac:dyDescent="0.25">
      <c r="A656" s="14"/>
      <c r="B656" s="18" t="s">
        <v>171</v>
      </c>
      <c r="C656" s="25"/>
      <c r="D656" s="26"/>
      <c r="G656" s="23"/>
    </row>
    <row r="657" spans="1:7" x14ac:dyDescent="0.2">
      <c r="A657" s="73" t="s">
        <v>23</v>
      </c>
      <c r="B657" s="19" t="s">
        <v>630</v>
      </c>
      <c r="C657" s="74"/>
      <c r="D657" s="32"/>
      <c r="G657" s="23"/>
    </row>
    <row r="658" spans="1:7" ht="25.5" x14ac:dyDescent="0.2">
      <c r="A658" s="14" t="s">
        <v>29</v>
      </c>
      <c r="B658" s="100" t="s">
        <v>471</v>
      </c>
      <c r="C658" s="20" t="s">
        <v>812</v>
      </c>
      <c r="D658" s="72">
        <v>241.7</v>
      </c>
      <c r="G658" s="23"/>
    </row>
    <row r="659" spans="1:7" ht="25.5" x14ac:dyDescent="0.2">
      <c r="A659" s="14" t="s">
        <v>30</v>
      </c>
      <c r="B659" s="100" t="s">
        <v>472</v>
      </c>
      <c r="C659" s="20" t="s">
        <v>812</v>
      </c>
      <c r="D659" s="24">
        <v>178.6</v>
      </c>
      <c r="G659" s="23"/>
    </row>
    <row r="660" spans="1:7" ht="25.5" x14ac:dyDescent="0.2">
      <c r="A660" s="14" t="s">
        <v>31</v>
      </c>
      <c r="B660" s="100" t="s">
        <v>473</v>
      </c>
      <c r="C660" s="20" t="s">
        <v>812</v>
      </c>
      <c r="D660" s="24">
        <v>13.4</v>
      </c>
      <c r="G660" s="23"/>
    </row>
    <row r="661" spans="1:7" ht="25.5" x14ac:dyDescent="0.2">
      <c r="A661" s="14" t="s">
        <v>39</v>
      </c>
      <c r="B661" s="100" t="s">
        <v>474</v>
      </c>
      <c r="C661" s="20" t="s">
        <v>812</v>
      </c>
      <c r="D661" s="72">
        <v>11.6</v>
      </c>
      <c r="G661" s="23"/>
    </row>
    <row r="662" spans="1:7" ht="25.5" x14ac:dyDescent="0.2">
      <c r="A662" s="14" t="s">
        <v>40</v>
      </c>
      <c r="B662" s="100" t="s">
        <v>475</v>
      </c>
      <c r="C662" s="20" t="s">
        <v>812</v>
      </c>
      <c r="D662" s="24">
        <v>38.1</v>
      </c>
      <c r="G662" s="23"/>
    </row>
    <row r="663" spans="1:7" ht="25.5" x14ac:dyDescent="0.2">
      <c r="A663" s="14" t="s">
        <v>41</v>
      </c>
      <c r="B663" s="100" t="s">
        <v>476</v>
      </c>
      <c r="C663" s="20" t="s">
        <v>812</v>
      </c>
      <c r="D663" s="24">
        <v>338.5</v>
      </c>
      <c r="G663" s="23"/>
    </row>
    <row r="664" spans="1:7" ht="25.5" x14ac:dyDescent="0.2">
      <c r="A664" s="14" t="s">
        <v>42</v>
      </c>
      <c r="B664" s="100" t="s">
        <v>951</v>
      </c>
      <c r="C664" s="20" t="s">
        <v>812</v>
      </c>
      <c r="D664" s="72">
        <v>853.1</v>
      </c>
      <c r="G664" s="23"/>
    </row>
    <row r="665" spans="1:7" ht="25.5" x14ac:dyDescent="0.2">
      <c r="A665" s="14" t="s">
        <v>43</v>
      </c>
      <c r="B665" s="100" t="s">
        <v>952</v>
      </c>
      <c r="C665" s="20" t="s">
        <v>812</v>
      </c>
      <c r="D665" s="24">
        <v>503.5</v>
      </c>
      <c r="G665" s="23"/>
    </row>
    <row r="666" spans="1:7" ht="25.5" x14ac:dyDescent="0.2">
      <c r="A666" s="14" t="s">
        <v>45</v>
      </c>
      <c r="B666" s="100" t="s">
        <v>953</v>
      </c>
      <c r="C666" s="20" t="s">
        <v>812</v>
      </c>
      <c r="D666" s="24">
        <v>132.9</v>
      </c>
      <c r="G666" s="23"/>
    </row>
    <row r="667" spans="1:7" ht="25.5" x14ac:dyDescent="0.2">
      <c r="A667" s="14" t="s">
        <v>289</v>
      </c>
      <c r="B667" s="100" t="s">
        <v>954</v>
      </c>
      <c r="C667" s="20" t="s">
        <v>812</v>
      </c>
      <c r="D667" s="72">
        <v>331</v>
      </c>
      <c r="G667" s="23"/>
    </row>
    <row r="668" spans="1:7" x14ac:dyDescent="0.2">
      <c r="A668" s="73" t="s">
        <v>24</v>
      </c>
      <c r="B668" s="88" t="s">
        <v>830</v>
      </c>
      <c r="C668" s="74"/>
      <c r="D668" s="32"/>
      <c r="G668" s="23"/>
    </row>
    <row r="669" spans="1:7" ht="12" customHeight="1" x14ac:dyDescent="0.2">
      <c r="A669" s="14" t="s">
        <v>32</v>
      </c>
      <c r="B669" s="100" t="s">
        <v>477</v>
      </c>
      <c r="C669" s="20" t="s">
        <v>812</v>
      </c>
      <c r="D669" s="72">
        <v>924.6</v>
      </c>
      <c r="G669" s="23"/>
    </row>
    <row r="670" spans="1:7" ht="25.5" x14ac:dyDescent="0.2">
      <c r="A670" s="14" t="s">
        <v>33</v>
      </c>
      <c r="B670" s="100" t="s">
        <v>478</v>
      </c>
      <c r="C670" s="20" t="s">
        <v>812</v>
      </c>
      <c r="D670" s="24">
        <v>53.6</v>
      </c>
      <c r="G670" s="23"/>
    </row>
    <row r="671" spans="1:7" ht="15.75" x14ac:dyDescent="0.2">
      <c r="A671" s="14" t="s">
        <v>35</v>
      </c>
      <c r="B671" s="100" t="s">
        <v>34</v>
      </c>
      <c r="C671" s="20" t="s">
        <v>812</v>
      </c>
      <c r="D671" s="24">
        <v>57.7</v>
      </c>
      <c r="G671" s="23"/>
    </row>
    <row r="672" spans="1:7" s="6" customFormat="1" x14ac:dyDescent="0.2">
      <c r="A672" s="1" t="s">
        <v>806</v>
      </c>
      <c r="B672" s="2" t="s">
        <v>807</v>
      </c>
      <c r="C672" s="4"/>
      <c r="D672" s="5"/>
    </row>
    <row r="673" spans="1:7" s="6" customFormat="1" ht="51" x14ac:dyDescent="0.2">
      <c r="A673" s="1"/>
      <c r="B673" s="7" t="s">
        <v>808</v>
      </c>
      <c r="C673" s="3" t="s">
        <v>809</v>
      </c>
      <c r="D673" s="3">
        <v>1</v>
      </c>
    </row>
    <row r="674" spans="1:7" ht="15.75" x14ac:dyDescent="0.25">
      <c r="A674" s="14"/>
      <c r="B674" s="18" t="s">
        <v>479</v>
      </c>
      <c r="C674" s="25"/>
      <c r="D674" s="26"/>
      <c r="G674" s="23"/>
    </row>
    <row r="675" spans="1:7" x14ac:dyDescent="0.2">
      <c r="A675" s="14" t="s">
        <v>23</v>
      </c>
      <c r="B675" s="75" t="s">
        <v>97</v>
      </c>
      <c r="C675" s="25"/>
      <c r="D675" s="26"/>
      <c r="G675" s="23"/>
    </row>
    <row r="676" spans="1:7" x14ac:dyDescent="0.2">
      <c r="A676" s="14" t="s">
        <v>29</v>
      </c>
      <c r="B676" s="76" t="s">
        <v>102</v>
      </c>
      <c r="C676" s="25"/>
      <c r="D676" s="26"/>
      <c r="G676" s="23"/>
    </row>
    <row r="677" spans="1:7" ht="15.75" x14ac:dyDescent="0.2">
      <c r="A677" s="14" t="s">
        <v>98</v>
      </c>
      <c r="B677" s="76" t="s">
        <v>104</v>
      </c>
      <c r="C677" s="20" t="s">
        <v>812</v>
      </c>
      <c r="D677" s="26">
        <v>865.9</v>
      </c>
      <c r="G677" s="23"/>
    </row>
    <row r="678" spans="1:7" ht="15.75" x14ac:dyDescent="0.2">
      <c r="A678" s="14" t="s">
        <v>99</v>
      </c>
      <c r="B678" s="76" t="s">
        <v>101</v>
      </c>
      <c r="C678" s="20" t="s">
        <v>812</v>
      </c>
      <c r="D678" s="26">
        <v>865.9</v>
      </c>
      <c r="G678" s="23"/>
    </row>
    <row r="679" spans="1:7" ht="15.75" x14ac:dyDescent="0.2">
      <c r="A679" s="14" t="s">
        <v>100</v>
      </c>
      <c r="B679" s="76" t="s">
        <v>106</v>
      </c>
      <c r="C679" s="20" t="s">
        <v>812</v>
      </c>
      <c r="D679" s="26">
        <v>865.9</v>
      </c>
      <c r="G679" s="23"/>
    </row>
    <row r="680" spans="1:7" ht="15.75" x14ac:dyDescent="0.2">
      <c r="A680" s="14" t="s">
        <v>480</v>
      </c>
      <c r="B680" s="76" t="s">
        <v>107</v>
      </c>
      <c r="C680" s="20" t="s">
        <v>812</v>
      </c>
      <c r="D680" s="26">
        <v>865.9</v>
      </c>
      <c r="G680" s="23"/>
    </row>
    <row r="681" spans="1:7" x14ac:dyDescent="0.2">
      <c r="A681" s="14" t="s">
        <v>30</v>
      </c>
      <c r="B681" s="75" t="s">
        <v>108</v>
      </c>
      <c r="C681" s="25"/>
      <c r="D681" s="26"/>
      <c r="G681" s="23"/>
    </row>
    <row r="682" spans="1:7" ht="15.75" x14ac:dyDescent="0.2">
      <c r="A682" s="14" t="s">
        <v>103</v>
      </c>
      <c r="B682" s="76" t="s">
        <v>481</v>
      </c>
      <c r="C682" s="20" t="s">
        <v>812</v>
      </c>
      <c r="D682" s="26">
        <v>129.88999999999999</v>
      </c>
      <c r="G682" s="23"/>
    </row>
    <row r="683" spans="1:7" ht="15.75" x14ac:dyDescent="0.2">
      <c r="A683" s="14" t="s">
        <v>105</v>
      </c>
      <c r="B683" s="76" t="s">
        <v>482</v>
      </c>
      <c r="C683" s="20" t="s">
        <v>814</v>
      </c>
      <c r="D683" s="26">
        <v>6.49</v>
      </c>
      <c r="G683" s="23"/>
    </row>
    <row r="684" spans="1:7" x14ac:dyDescent="0.2">
      <c r="A684" s="14"/>
      <c r="B684" s="96" t="s">
        <v>279</v>
      </c>
      <c r="C684" s="20"/>
      <c r="D684" s="26"/>
      <c r="G684" s="23"/>
    </row>
    <row r="685" spans="1:7" x14ac:dyDescent="0.2">
      <c r="A685" s="14" t="s">
        <v>24</v>
      </c>
      <c r="B685" s="75" t="s">
        <v>109</v>
      </c>
      <c r="C685" s="25"/>
      <c r="D685" s="26"/>
      <c r="G685" s="23"/>
    </row>
    <row r="686" spans="1:7" x14ac:dyDescent="0.2">
      <c r="A686" s="14" t="s">
        <v>32</v>
      </c>
      <c r="B686" s="81" t="s">
        <v>831</v>
      </c>
      <c r="C686" s="25" t="s">
        <v>0</v>
      </c>
      <c r="D686" s="26">
        <v>1</v>
      </c>
      <c r="G686" s="23"/>
    </row>
    <row r="687" spans="1:7" x14ac:dyDescent="0.2">
      <c r="A687" s="14" t="s">
        <v>33</v>
      </c>
      <c r="B687" s="81" t="s">
        <v>483</v>
      </c>
      <c r="C687" s="25" t="s">
        <v>0</v>
      </c>
      <c r="D687" s="26">
        <v>1</v>
      </c>
      <c r="G687" s="23"/>
    </row>
    <row r="688" spans="1:7" x14ac:dyDescent="0.2">
      <c r="A688" s="14" t="s">
        <v>19</v>
      </c>
      <c r="B688" s="75" t="s">
        <v>110</v>
      </c>
      <c r="C688" s="25"/>
      <c r="D688" s="26"/>
      <c r="G688" s="23"/>
    </row>
    <row r="689" spans="1:7" ht="25.5" x14ac:dyDescent="0.2">
      <c r="A689" s="14" t="s">
        <v>55</v>
      </c>
      <c r="B689" s="81" t="s">
        <v>111</v>
      </c>
      <c r="C689" s="25" t="s">
        <v>0</v>
      </c>
      <c r="D689" s="26">
        <v>12</v>
      </c>
      <c r="G689" s="23"/>
    </row>
    <row r="690" spans="1:7" x14ac:dyDescent="0.2">
      <c r="A690" s="14" t="s">
        <v>57</v>
      </c>
      <c r="B690" s="81" t="s">
        <v>112</v>
      </c>
      <c r="C690" s="25" t="s">
        <v>0</v>
      </c>
      <c r="D690" s="26">
        <v>1</v>
      </c>
      <c r="G690" s="23"/>
    </row>
    <row r="691" spans="1:7" x14ac:dyDescent="0.2">
      <c r="A691" s="14" t="s">
        <v>59</v>
      </c>
      <c r="B691" s="81" t="s">
        <v>484</v>
      </c>
      <c r="C691" s="25" t="s">
        <v>0</v>
      </c>
      <c r="D691" s="26">
        <v>1</v>
      </c>
      <c r="G691" s="23"/>
    </row>
    <row r="692" spans="1:7" x14ac:dyDescent="0.2">
      <c r="A692" s="14" t="s">
        <v>25</v>
      </c>
      <c r="B692" s="75" t="s">
        <v>300</v>
      </c>
      <c r="C692" s="25"/>
      <c r="D692" s="26"/>
      <c r="G692" s="23"/>
    </row>
    <row r="693" spans="1:7" x14ac:dyDescent="0.2">
      <c r="A693" s="14" t="s">
        <v>20</v>
      </c>
      <c r="B693" s="75" t="s">
        <v>113</v>
      </c>
      <c r="C693" s="25"/>
      <c r="D693" s="26"/>
      <c r="G693" s="23"/>
    </row>
    <row r="694" spans="1:7" ht="40.5" customHeight="1" x14ac:dyDescent="0.2">
      <c r="A694" s="14" t="s">
        <v>73</v>
      </c>
      <c r="B694" s="122" t="s">
        <v>956</v>
      </c>
      <c r="C694" s="25" t="s">
        <v>0</v>
      </c>
      <c r="D694" s="26">
        <v>1</v>
      </c>
      <c r="G694" s="23"/>
    </row>
    <row r="695" spans="1:7" s="6" customFormat="1" x14ac:dyDescent="0.2">
      <c r="A695" s="1" t="s">
        <v>806</v>
      </c>
      <c r="B695" s="2" t="s">
        <v>807</v>
      </c>
      <c r="C695" s="4"/>
      <c r="D695" s="5"/>
    </row>
    <row r="696" spans="1:7" s="6" customFormat="1" ht="51" x14ac:dyDescent="0.2">
      <c r="A696" s="1"/>
      <c r="B696" s="7" t="s">
        <v>808</v>
      </c>
      <c r="C696" s="3" t="s">
        <v>809</v>
      </c>
      <c r="D696" s="3">
        <v>1</v>
      </c>
    </row>
    <row r="697" spans="1:7" ht="15" customHeight="1" x14ac:dyDescent="0.25">
      <c r="A697" s="14"/>
      <c r="B697" s="18" t="s">
        <v>174</v>
      </c>
      <c r="C697" s="25"/>
      <c r="D697" s="26"/>
      <c r="G697" s="23"/>
    </row>
    <row r="698" spans="1:7" x14ac:dyDescent="0.2">
      <c r="A698" s="14"/>
      <c r="B698" s="28" t="s">
        <v>631</v>
      </c>
      <c r="C698" s="33"/>
      <c r="D698" s="34"/>
      <c r="G698" s="23"/>
    </row>
    <row r="699" spans="1:7" x14ac:dyDescent="0.2">
      <c r="A699" s="14"/>
      <c r="B699" s="116" t="s">
        <v>485</v>
      </c>
      <c r="C699" s="20"/>
      <c r="D699" s="21"/>
      <c r="G699" s="23"/>
    </row>
    <row r="700" spans="1:7" x14ac:dyDescent="0.2">
      <c r="A700" s="14">
        <v>1</v>
      </c>
      <c r="B700" s="22" t="s">
        <v>486</v>
      </c>
      <c r="C700" s="77" t="s">
        <v>3</v>
      </c>
      <c r="D700" s="24">
        <v>1</v>
      </c>
      <c r="G700" s="23"/>
    </row>
    <row r="701" spans="1:7" x14ac:dyDescent="0.2">
      <c r="A701" s="14">
        <v>2</v>
      </c>
      <c r="B701" s="22" t="s">
        <v>487</v>
      </c>
      <c r="C701" s="20" t="s">
        <v>0</v>
      </c>
      <c r="D701" s="24">
        <v>1</v>
      </c>
      <c r="G701" s="23"/>
    </row>
    <row r="702" spans="1:7" x14ac:dyDescent="0.2">
      <c r="A702" s="14">
        <v>3</v>
      </c>
      <c r="B702" s="22" t="s">
        <v>832</v>
      </c>
      <c r="C702" s="20" t="s">
        <v>9</v>
      </c>
      <c r="D702" s="24">
        <v>75</v>
      </c>
      <c r="G702" s="23"/>
    </row>
    <row r="703" spans="1:7" x14ac:dyDescent="0.2">
      <c r="A703" s="14">
        <v>4</v>
      </c>
      <c r="B703" s="22" t="s">
        <v>833</v>
      </c>
      <c r="C703" s="20" t="s">
        <v>9</v>
      </c>
      <c r="D703" s="24">
        <v>31</v>
      </c>
      <c r="G703" s="23"/>
    </row>
    <row r="704" spans="1:7" x14ac:dyDescent="0.2">
      <c r="A704" s="14">
        <v>5</v>
      </c>
      <c r="B704" s="22" t="s">
        <v>834</v>
      </c>
      <c r="C704" s="20" t="s">
        <v>9</v>
      </c>
      <c r="D704" s="24">
        <v>21</v>
      </c>
      <c r="G704" s="23"/>
    </row>
    <row r="705" spans="1:7" x14ac:dyDescent="0.2">
      <c r="A705" s="14">
        <v>6</v>
      </c>
      <c r="B705" s="22" t="s">
        <v>835</v>
      </c>
      <c r="C705" s="20" t="s">
        <v>9</v>
      </c>
      <c r="D705" s="24">
        <v>30</v>
      </c>
      <c r="G705" s="23"/>
    </row>
    <row r="706" spans="1:7" x14ac:dyDescent="0.2">
      <c r="A706" s="14">
        <v>7</v>
      </c>
      <c r="B706" s="22" t="s">
        <v>836</v>
      </c>
      <c r="C706" s="20" t="s">
        <v>9</v>
      </c>
      <c r="D706" s="21">
        <v>9</v>
      </c>
      <c r="G706" s="23"/>
    </row>
    <row r="707" spans="1:7" x14ac:dyDescent="0.2">
      <c r="A707" s="14">
        <v>8</v>
      </c>
      <c r="B707" s="22" t="s">
        <v>488</v>
      </c>
      <c r="C707" s="20" t="s">
        <v>9</v>
      </c>
      <c r="D707" s="21">
        <v>75</v>
      </c>
      <c r="G707" s="23"/>
    </row>
    <row r="708" spans="1:7" x14ac:dyDescent="0.2">
      <c r="A708" s="14">
        <v>9</v>
      </c>
      <c r="B708" s="22" t="s">
        <v>489</v>
      </c>
      <c r="C708" s="77" t="s">
        <v>9</v>
      </c>
      <c r="D708" s="24">
        <v>31</v>
      </c>
      <c r="G708" s="23"/>
    </row>
    <row r="709" spans="1:7" x14ac:dyDescent="0.2">
      <c r="A709" s="14">
        <v>10</v>
      </c>
      <c r="B709" s="22" t="s">
        <v>490</v>
      </c>
      <c r="C709" s="77" t="s">
        <v>9</v>
      </c>
      <c r="D709" s="24">
        <v>21</v>
      </c>
      <c r="G709" s="23"/>
    </row>
    <row r="710" spans="1:7" x14ac:dyDescent="0.2">
      <c r="A710" s="14">
        <v>11</v>
      </c>
      <c r="B710" s="22" t="s">
        <v>491</v>
      </c>
      <c r="C710" s="77" t="s">
        <v>9</v>
      </c>
      <c r="D710" s="24">
        <v>30</v>
      </c>
      <c r="G710" s="23"/>
    </row>
    <row r="711" spans="1:7" x14ac:dyDescent="0.2">
      <c r="A711" s="14">
        <v>12</v>
      </c>
      <c r="B711" s="22" t="s">
        <v>492</v>
      </c>
      <c r="C711" s="77" t="s">
        <v>9</v>
      </c>
      <c r="D711" s="24">
        <v>9</v>
      </c>
      <c r="G711" s="23"/>
    </row>
    <row r="712" spans="1:7" x14ac:dyDescent="0.2">
      <c r="A712" s="14">
        <v>13</v>
      </c>
      <c r="B712" s="22" t="s">
        <v>837</v>
      </c>
      <c r="C712" s="77" t="s">
        <v>0</v>
      </c>
      <c r="D712" s="24">
        <v>6</v>
      </c>
      <c r="G712" s="23"/>
    </row>
    <row r="713" spans="1:7" x14ac:dyDescent="0.2">
      <c r="A713" s="14">
        <v>14</v>
      </c>
      <c r="B713" s="22" t="s">
        <v>838</v>
      </c>
      <c r="C713" s="20" t="s">
        <v>0</v>
      </c>
      <c r="D713" s="24">
        <v>7</v>
      </c>
      <c r="G713" s="23"/>
    </row>
    <row r="714" spans="1:7" x14ac:dyDescent="0.2">
      <c r="A714" s="14">
        <v>15</v>
      </c>
      <c r="B714" s="22" t="s">
        <v>839</v>
      </c>
      <c r="C714" s="20" t="s">
        <v>0</v>
      </c>
      <c r="D714" s="24">
        <v>1</v>
      </c>
      <c r="G714" s="23"/>
    </row>
    <row r="715" spans="1:7" x14ac:dyDescent="0.2">
      <c r="A715" s="14">
        <v>16</v>
      </c>
      <c r="B715" s="22" t="s">
        <v>840</v>
      </c>
      <c r="C715" s="20" t="s">
        <v>0</v>
      </c>
      <c r="D715" s="24">
        <v>1</v>
      </c>
      <c r="G715" s="23"/>
    </row>
    <row r="716" spans="1:7" x14ac:dyDescent="0.2">
      <c r="A716" s="14">
        <v>17</v>
      </c>
      <c r="B716" s="22" t="s">
        <v>841</v>
      </c>
      <c r="C716" s="20" t="s">
        <v>0</v>
      </c>
      <c r="D716" s="24">
        <v>2</v>
      </c>
      <c r="G716" s="23"/>
    </row>
    <row r="717" spans="1:7" x14ac:dyDescent="0.2">
      <c r="A717" s="14">
        <v>18</v>
      </c>
      <c r="B717" s="22" t="s">
        <v>493</v>
      </c>
      <c r="C717" s="20" t="s">
        <v>0</v>
      </c>
      <c r="D717" s="24">
        <v>1</v>
      </c>
      <c r="G717" s="23"/>
    </row>
    <row r="718" spans="1:7" ht="12" customHeight="1" x14ac:dyDescent="0.2">
      <c r="A718" s="14">
        <v>19</v>
      </c>
      <c r="B718" s="22" t="s">
        <v>494</v>
      </c>
      <c r="C718" s="20" t="s">
        <v>0</v>
      </c>
      <c r="D718" s="24">
        <v>40</v>
      </c>
      <c r="G718" s="23"/>
    </row>
    <row r="719" spans="1:7" ht="12" customHeight="1" x14ac:dyDescent="0.2">
      <c r="A719" s="14">
        <v>20</v>
      </c>
      <c r="B719" s="22" t="s">
        <v>495</v>
      </c>
      <c r="C719" s="20" t="s">
        <v>0</v>
      </c>
      <c r="D719" s="24">
        <v>31</v>
      </c>
      <c r="G719" s="23"/>
    </row>
    <row r="720" spans="1:7" ht="12" customHeight="1" x14ac:dyDescent="0.2">
      <c r="A720" s="14">
        <v>21</v>
      </c>
      <c r="B720" s="22" t="s">
        <v>496</v>
      </c>
      <c r="C720" s="20" t="s">
        <v>0</v>
      </c>
      <c r="D720" s="24">
        <v>21</v>
      </c>
      <c r="G720" s="23"/>
    </row>
    <row r="721" spans="1:7" ht="25.5" x14ac:dyDescent="0.2">
      <c r="A721" s="14">
        <v>22</v>
      </c>
      <c r="B721" s="22" t="s">
        <v>497</v>
      </c>
      <c r="C721" s="20" t="s">
        <v>0</v>
      </c>
      <c r="D721" s="24">
        <v>30</v>
      </c>
      <c r="G721" s="23"/>
    </row>
    <row r="722" spans="1:7" ht="25.5" x14ac:dyDescent="0.2">
      <c r="A722" s="14">
        <v>23</v>
      </c>
      <c r="B722" s="22" t="s">
        <v>498</v>
      </c>
      <c r="C722" s="20" t="s">
        <v>0</v>
      </c>
      <c r="D722" s="24">
        <v>9</v>
      </c>
      <c r="G722" s="23"/>
    </row>
    <row r="723" spans="1:7" x14ac:dyDescent="0.2">
      <c r="A723" s="14">
        <v>24</v>
      </c>
      <c r="B723" s="22" t="s">
        <v>842</v>
      </c>
      <c r="C723" s="20" t="s">
        <v>3</v>
      </c>
      <c r="D723" s="24">
        <v>1</v>
      </c>
      <c r="G723" s="23"/>
    </row>
    <row r="724" spans="1:7" x14ac:dyDescent="0.2">
      <c r="A724" s="14">
        <v>25</v>
      </c>
      <c r="B724" s="22" t="s">
        <v>129</v>
      </c>
      <c r="C724" s="20" t="s">
        <v>9</v>
      </c>
      <c r="D724" s="24">
        <v>166</v>
      </c>
      <c r="G724" s="23"/>
    </row>
    <row r="725" spans="1:7" x14ac:dyDescent="0.2">
      <c r="A725" s="14">
        <v>26</v>
      </c>
      <c r="B725" s="22" t="s">
        <v>130</v>
      </c>
      <c r="C725" s="20" t="s">
        <v>3</v>
      </c>
      <c r="D725" s="24">
        <v>1</v>
      </c>
      <c r="G725" s="23"/>
    </row>
    <row r="726" spans="1:7" x14ac:dyDescent="0.2">
      <c r="A726" s="14">
        <v>27</v>
      </c>
      <c r="B726" s="22" t="s">
        <v>131</v>
      </c>
      <c r="C726" s="20" t="s">
        <v>3</v>
      </c>
      <c r="D726" s="24">
        <v>1</v>
      </c>
      <c r="G726" s="23"/>
    </row>
    <row r="727" spans="1:7" x14ac:dyDescent="0.2">
      <c r="A727" s="14">
        <v>28</v>
      </c>
      <c r="B727" s="22" t="s">
        <v>132</v>
      </c>
      <c r="C727" s="20" t="s">
        <v>4</v>
      </c>
      <c r="D727" s="24">
        <v>1</v>
      </c>
      <c r="G727" s="23"/>
    </row>
    <row r="728" spans="1:7" s="6" customFormat="1" x14ac:dyDescent="0.2">
      <c r="A728" s="1" t="s">
        <v>806</v>
      </c>
      <c r="B728" s="2" t="s">
        <v>807</v>
      </c>
      <c r="C728" s="4"/>
      <c r="D728" s="5"/>
    </row>
    <row r="729" spans="1:7" s="6" customFormat="1" ht="51" x14ac:dyDescent="0.2">
      <c r="A729" s="1"/>
      <c r="B729" s="7" t="s">
        <v>808</v>
      </c>
      <c r="C729" s="3" t="s">
        <v>809</v>
      </c>
      <c r="D729" s="3">
        <v>1</v>
      </c>
    </row>
    <row r="730" spans="1:7" ht="15" customHeight="1" x14ac:dyDescent="0.25">
      <c r="A730" s="14"/>
      <c r="B730" s="18" t="s">
        <v>499</v>
      </c>
      <c r="C730" s="25"/>
      <c r="D730" s="26"/>
      <c r="G730" s="23"/>
    </row>
    <row r="731" spans="1:7" x14ac:dyDescent="0.2">
      <c r="A731" s="78"/>
      <c r="B731" s="117" t="s">
        <v>500</v>
      </c>
      <c r="C731" s="31"/>
      <c r="D731" s="32"/>
      <c r="G731" s="23"/>
    </row>
    <row r="732" spans="1:7" x14ac:dyDescent="0.2">
      <c r="A732" s="14">
        <v>1</v>
      </c>
      <c r="B732" s="22" t="s">
        <v>843</v>
      </c>
      <c r="C732" s="20" t="s">
        <v>9</v>
      </c>
      <c r="D732" s="24">
        <v>53</v>
      </c>
      <c r="G732" s="23"/>
    </row>
    <row r="733" spans="1:7" x14ac:dyDescent="0.2">
      <c r="A733" s="14">
        <v>2</v>
      </c>
      <c r="B733" s="22" t="s">
        <v>844</v>
      </c>
      <c r="C733" s="20" t="s">
        <v>9</v>
      </c>
      <c r="D733" s="24">
        <v>80</v>
      </c>
      <c r="G733" s="23"/>
    </row>
    <row r="734" spans="1:7" x14ac:dyDescent="0.2">
      <c r="A734" s="14">
        <v>3</v>
      </c>
      <c r="B734" s="22" t="s">
        <v>845</v>
      </c>
      <c r="C734" s="20" t="s">
        <v>9</v>
      </c>
      <c r="D734" s="24">
        <v>21</v>
      </c>
      <c r="G734" s="23"/>
    </row>
    <row r="735" spans="1:7" x14ac:dyDescent="0.2">
      <c r="A735" s="14">
        <v>4</v>
      </c>
      <c r="B735" s="22" t="s">
        <v>846</v>
      </c>
      <c r="C735" s="20" t="s">
        <v>9</v>
      </c>
      <c r="D735" s="24">
        <v>30</v>
      </c>
      <c r="G735" s="23"/>
    </row>
    <row r="736" spans="1:7" ht="25.5" x14ac:dyDescent="0.2">
      <c r="A736" s="14">
        <v>5</v>
      </c>
      <c r="B736" s="22" t="s">
        <v>847</v>
      </c>
      <c r="C736" s="20" t="s">
        <v>9</v>
      </c>
      <c r="D736" s="24">
        <v>53</v>
      </c>
      <c r="G736" s="23"/>
    </row>
    <row r="737" spans="1:7" ht="25.5" x14ac:dyDescent="0.2">
      <c r="A737" s="14">
        <v>6</v>
      </c>
      <c r="B737" s="22" t="s">
        <v>848</v>
      </c>
      <c r="C737" s="20" t="s">
        <v>9</v>
      </c>
      <c r="D737" s="24">
        <v>80</v>
      </c>
      <c r="G737" s="23"/>
    </row>
    <row r="738" spans="1:7" ht="25.5" x14ac:dyDescent="0.2">
      <c r="A738" s="14">
        <v>7</v>
      </c>
      <c r="B738" s="22" t="s">
        <v>849</v>
      </c>
      <c r="C738" s="20" t="s">
        <v>9</v>
      </c>
      <c r="D738" s="24">
        <v>21</v>
      </c>
      <c r="G738" s="23"/>
    </row>
    <row r="739" spans="1:7" ht="25.5" x14ac:dyDescent="0.2">
      <c r="A739" s="14">
        <v>8</v>
      </c>
      <c r="B739" s="22" t="s">
        <v>850</v>
      </c>
      <c r="C739" s="20" t="s">
        <v>9</v>
      </c>
      <c r="D739" s="24">
        <v>30</v>
      </c>
      <c r="G739" s="23"/>
    </row>
    <row r="740" spans="1:7" x14ac:dyDescent="0.2">
      <c r="A740" s="14">
        <v>9</v>
      </c>
      <c r="B740" s="22" t="s">
        <v>501</v>
      </c>
      <c r="C740" s="20" t="s">
        <v>0</v>
      </c>
      <c r="D740" s="24">
        <v>1</v>
      </c>
      <c r="G740" s="23"/>
    </row>
    <row r="741" spans="1:7" x14ac:dyDescent="0.2">
      <c r="A741" s="14">
        <v>10</v>
      </c>
      <c r="B741" s="22" t="s">
        <v>851</v>
      </c>
      <c r="C741" s="20" t="s">
        <v>0</v>
      </c>
      <c r="D741" s="24">
        <v>4</v>
      </c>
      <c r="G741" s="23"/>
    </row>
    <row r="742" spans="1:7" x14ac:dyDescent="0.2">
      <c r="A742" s="14">
        <v>11</v>
      </c>
      <c r="B742" s="22" t="s">
        <v>502</v>
      </c>
      <c r="C742" s="20" t="s">
        <v>0</v>
      </c>
      <c r="D742" s="24">
        <v>3</v>
      </c>
      <c r="G742" s="23"/>
    </row>
    <row r="743" spans="1:7" x14ac:dyDescent="0.2">
      <c r="A743" s="14">
        <v>12</v>
      </c>
      <c r="B743" s="22" t="s">
        <v>503</v>
      </c>
      <c r="C743" s="20" t="s">
        <v>0</v>
      </c>
      <c r="D743" s="24">
        <v>3</v>
      </c>
      <c r="G743" s="23"/>
    </row>
    <row r="744" spans="1:7" x14ac:dyDescent="0.2">
      <c r="A744" s="14">
        <v>13</v>
      </c>
      <c r="B744" s="22" t="s">
        <v>837</v>
      </c>
      <c r="C744" s="20" t="s">
        <v>0</v>
      </c>
      <c r="D744" s="24">
        <v>5</v>
      </c>
      <c r="G744" s="23"/>
    </row>
    <row r="745" spans="1:7" x14ac:dyDescent="0.2">
      <c r="A745" s="14">
        <v>14</v>
      </c>
      <c r="B745" s="22" t="s">
        <v>838</v>
      </c>
      <c r="C745" s="20" t="s">
        <v>0</v>
      </c>
      <c r="D745" s="24">
        <v>7</v>
      </c>
      <c r="G745" s="23"/>
    </row>
    <row r="746" spans="1:7" x14ac:dyDescent="0.2">
      <c r="A746" s="14">
        <v>15</v>
      </c>
      <c r="B746" s="22" t="s">
        <v>839</v>
      </c>
      <c r="C746" s="20" t="s">
        <v>0</v>
      </c>
      <c r="D746" s="24">
        <v>1</v>
      </c>
      <c r="G746" s="23"/>
    </row>
    <row r="747" spans="1:7" ht="25.5" x14ac:dyDescent="0.2">
      <c r="A747" s="14">
        <v>16</v>
      </c>
      <c r="B747" s="22" t="s">
        <v>852</v>
      </c>
      <c r="C747" s="20" t="s">
        <v>0</v>
      </c>
      <c r="D747" s="24">
        <v>1</v>
      </c>
      <c r="G747" s="23"/>
    </row>
    <row r="748" spans="1:7" x14ac:dyDescent="0.2">
      <c r="A748" s="14">
        <v>17</v>
      </c>
      <c r="B748" s="22" t="s">
        <v>504</v>
      </c>
      <c r="C748" s="20" t="s">
        <v>0</v>
      </c>
      <c r="D748" s="24">
        <v>1</v>
      </c>
      <c r="G748" s="23"/>
    </row>
    <row r="749" spans="1:7" ht="12" customHeight="1" x14ac:dyDescent="0.2">
      <c r="A749" s="14">
        <v>18</v>
      </c>
      <c r="B749" s="22" t="s">
        <v>494</v>
      </c>
      <c r="C749" s="20" t="s">
        <v>0</v>
      </c>
      <c r="D749" s="24">
        <v>40</v>
      </c>
      <c r="G749" s="23"/>
    </row>
    <row r="750" spans="1:7" ht="12" customHeight="1" x14ac:dyDescent="0.2">
      <c r="A750" s="14">
        <v>19</v>
      </c>
      <c r="B750" s="22" t="s">
        <v>495</v>
      </c>
      <c r="C750" s="20" t="s">
        <v>0</v>
      </c>
      <c r="D750" s="24">
        <v>80</v>
      </c>
      <c r="G750" s="23"/>
    </row>
    <row r="751" spans="1:7" ht="12" customHeight="1" x14ac:dyDescent="0.2">
      <c r="A751" s="14">
        <v>20</v>
      </c>
      <c r="B751" s="22" t="s">
        <v>496</v>
      </c>
      <c r="C751" s="20" t="s">
        <v>0</v>
      </c>
      <c r="D751" s="24">
        <v>21</v>
      </c>
      <c r="G751" s="23"/>
    </row>
    <row r="752" spans="1:7" ht="25.5" x14ac:dyDescent="0.2">
      <c r="A752" s="14">
        <v>21</v>
      </c>
      <c r="B752" s="22" t="s">
        <v>497</v>
      </c>
      <c r="C752" s="20" t="s">
        <v>0</v>
      </c>
      <c r="D752" s="24">
        <v>30</v>
      </c>
      <c r="G752" s="23"/>
    </row>
    <row r="753" spans="1:7" x14ac:dyDescent="0.2">
      <c r="A753" s="14">
        <v>22</v>
      </c>
      <c r="B753" s="22" t="s">
        <v>842</v>
      </c>
      <c r="C753" s="20" t="s">
        <v>128</v>
      </c>
      <c r="D753" s="24">
        <v>1</v>
      </c>
      <c r="G753" s="23"/>
    </row>
    <row r="754" spans="1:7" x14ac:dyDescent="0.2">
      <c r="A754" s="14">
        <v>23</v>
      </c>
      <c r="B754" s="22" t="s">
        <v>129</v>
      </c>
      <c r="C754" s="20" t="s">
        <v>9</v>
      </c>
      <c r="D754" s="24">
        <v>184</v>
      </c>
      <c r="G754" s="23"/>
    </row>
    <row r="755" spans="1:7" x14ac:dyDescent="0.2">
      <c r="A755" s="14">
        <v>24</v>
      </c>
      <c r="B755" s="118" t="s">
        <v>130</v>
      </c>
      <c r="C755" s="20" t="s">
        <v>3</v>
      </c>
      <c r="D755" s="24">
        <v>1</v>
      </c>
      <c r="G755" s="23"/>
    </row>
    <row r="756" spans="1:7" x14ac:dyDescent="0.2">
      <c r="A756" s="14">
        <v>25</v>
      </c>
      <c r="B756" s="22" t="s">
        <v>131</v>
      </c>
      <c r="C756" s="20" t="s">
        <v>3</v>
      </c>
      <c r="D756" s="24">
        <v>1</v>
      </c>
      <c r="G756" s="23"/>
    </row>
    <row r="757" spans="1:7" s="6" customFormat="1" x14ac:dyDescent="0.2">
      <c r="A757" s="1" t="s">
        <v>806</v>
      </c>
      <c r="B757" s="2" t="s">
        <v>807</v>
      </c>
      <c r="C757" s="4"/>
      <c r="D757" s="5"/>
    </row>
    <row r="758" spans="1:7" s="6" customFormat="1" ht="51" x14ac:dyDescent="0.2">
      <c r="A758" s="1"/>
      <c r="B758" s="7" t="s">
        <v>808</v>
      </c>
      <c r="C758" s="3" t="s">
        <v>809</v>
      </c>
      <c r="D758" s="3">
        <v>1</v>
      </c>
    </row>
    <row r="759" spans="1:7" ht="15.75" x14ac:dyDescent="0.25">
      <c r="A759" s="14"/>
      <c r="B759" s="18" t="s">
        <v>505</v>
      </c>
      <c r="C759" s="25"/>
      <c r="D759" s="26"/>
      <c r="G759" s="23"/>
    </row>
    <row r="760" spans="1:7" x14ac:dyDescent="0.2">
      <c r="A760" s="14"/>
      <c r="B760" s="101" t="s">
        <v>853</v>
      </c>
      <c r="C760" s="77"/>
      <c r="D760" s="24"/>
      <c r="G760" s="23"/>
    </row>
    <row r="761" spans="1:7" x14ac:dyDescent="0.2">
      <c r="A761" s="14">
        <v>1</v>
      </c>
      <c r="B761" s="22" t="s">
        <v>506</v>
      </c>
      <c r="C761" s="20" t="s">
        <v>3</v>
      </c>
      <c r="D761" s="24">
        <v>1</v>
      </c>
      <c r="G761" s="23"/>
    </row>
    <row r="762" spans="1:7" x14ac:dyDescent="0.2">
      <c r="A762" s="14">
        <v>2</v>
      </c>
      <c r="B762" s="22" t="s">
        <v>487</v>
      </c>
      <c r="C762" s="20" t="s">
        <v>0</v>
      </c>
      <c r="D762" s="24">
        <v>1</v>
      </c>
      <c r="G762" s="23"/>
    </row>
    <row r="763" spans="1:7" x14ac:dyDescent="0.2">
      <c r="A763" s="14">
        <v>3</v>
      </c>
      <c r="B763" s="22" t="s">
        <v>854</v>
      </c>
      <c r="C763" s="20" t="s">
        <v>9</v>
      </c>
      <c r="D763" s="24">
        <v>125</v>
      </c>
      <c r="G763" s="23"/>
    </row>
    <row r="764" spans="1:7" x14ac:dyDescent="0.2">
      <c r="A764" s="14">
        <v>4</v>
      </c>
      <c r="B764" s="22" t="s">
        <v>855</v>
      </c>
      <c r="C764" s="20" t="s">
        <v>9</v>
      </c>
      <c r="D764" s="24">
        <v>12</v>
      </c>
      <c r="G764" s="23"/>
    </row>
    <row r="765" spans="1:7" x14ac:dyDescent="0.2">
      <c r="A765" s="14">
        <v>5</v>
      </c>
      <c r="B765" s="22" t="s">
        <v>856</v>
      </c>
      <c r="C765" s="20" t="s">
        <v>9</v>
      </c>
      <c r="D765" s="24">
        <v>70</v>
      </c>
      <c r="G765" s="23"/>
    </row>
    <row r="766" spans="1:7" x14ac:dyDescent="0.2">
      <c r="A766" s="14">
        <v>6</v>
      </c>
      <c r="B766" s="22" t="s">
        <v>507</v>
      </c>
      <c r="C766" s="20" t="s">
        <v>0</v>
      </c>
      <c r="D766" s="24">
        <v>21</v>
      </c>
      <c r="G766" s="23"/>
    </row>
    <row r="767" spans="1:7" x14ac:dyDescent="0.2">
      <c r="A767" s="14">
        <v>7</v>
      </c>
      <c r="B767" s="22" t="s">
        <v>508</v>
      </c>
      <c r="C767" s="20" t="s">
        <v>0</v>
      </c>
      <c r="D767" s="24">
        <v>4</v>
      </c>
      <c r="G767" s="23"/>
    </row>
    <row r="768" spans="1:7" x14ac:dyDescent="0.2">
      <c r="A768" s="14">
        <v>8</v>
      </c>
      <c r="B768" s="22" t="s">
        <v>509</v>
      </c>
      <c r="C768" s="20" t="s">
        <v>0</v>
      </c>
      <c r="D768" s="24">
        <v>6</v>
      </c>
      <c r="G768" s="23"/>
    </row>
    <row r="769" spans="1:7" x14ac:dyDescent="0.2">
      <c r="A769" s="14">
        <v>9</v>
      </c>
      <c r="B769" s="22" t="s">
        <v>510</v>
      </c>
      <c r="C769" s="20" t="s">
        <v>0</v>
      </c>
      <c r="D769" s="24">
        <v>3</v>
      </c>
      <c r="G769" s="23"/>
    </row>
    <row r="770" spans="1:7" x14ac:dyDescent="0.2">
      <c r="A770" s="14">
        <v>10</v>
      </c>
      <c r="B770" s="22" t="s">
        <v>511</v>
      </c>
      <c r="C770" s="20" t="s">
        <v>0</v>
      </c>
      <c r="D770" s="24">
        <v>15</v>
      </c>
      <c r="G770" s="23"/>
    </row>
    <row r="771" spans="1:7" ht="25.5" x14ac:dyDescent="0.2">
      <c r="A771" s="14">
        <v>11</v>
      </c>
      <c r="B771" s="22" t="s">
        <v>512</v>
      </c>
      <c r="C771" s="20" t="s">
        <v>0</v>
      </c>
      <c r="D771" s="24">
        <v>98</v>
      </c>
      <c r="G771" s="23"/>
    </row>
    <row r="772" spans="1:7" x14ac:dyDescent="0.2">
      <c r="A772" s="14">
        <v>12</v>
      </c>
      <c r="B772" s="22" t="s">
        <v>513</v>
      </c>
      <c r="C772" s="20" t="s">
        <v>0</v>
      </c>
      <c r="D772" s="24">
        <v>55</v>
      </c>
      <c r="G772" s="23"/>
    </row>
    <row r="773" spans="1:7" x14ac:dyDescent="0.2">
      <c r="A773" s="14">
        <v>13</v>
      </c>
      <c r="B773" s="22" t="s">
        <v>857</v>
      </c>
      <c r="C773" s="20" t="s">
        <v>0</v>
      </c>
      <c r="D773" s="24">
        <v>30</v>
      </c>
      <c r="G773" s="23"/>
    </row>
    <row r="774" spans="1:7" x14ac:dyDescent="0.2">
      <c r="A774" s="14">
        <v>14</v>
      </c>
      <c r="B774" s="22" t="s">
        <v>858</v>
      </c>
      <c r="C774" s="20" t="s">
        <v>0</v>
      </c>
      <c r="D774" s="24">
        <v>49</v>
      </c>
      <c r="G774" s="23"/>
    </row>
    <row r="775" spans="1:7" x14ac:dyDescent="0.2">
      <c r="A775" s="14">
        <v>15</v>
      </c>
      <c r="B775" s="22" t="s">
        <v>842</v>
      </c>
      <c r="C775" s="20" t="s">
        <v>3</v>
      </c>
      <c r="D775" s="24">
        <v>1</v>
      </c>
      <c r="G775" s="23"/>
    </row>
    <row r="776" spans="1:7" x14ac:dyDescent="0.2">
      <c r="A776" s="14">
        <v>16</v>
      </c>
      <c r="B776" s="22" t="s">
        <v>334</v>
      </c>
      <c r="C776" s="20" t="s">
        <v>3</v>
      </c>
      <c r="D776" s="24">
        <v>1</v>
      </c>
      <c r="G776" s="23"/>
    </row>
    <row r="777" spans="1:7" s="6" customFormat="1" x14ac:dyDescent="0.2">
      <c r="A777" s="1" t="s">
        <v>806</v>
      </c>
      <c r="B777" s="2" t="s">
        <v>807</v>
      </c>
      <c r="C777" s="4"/>
      <c r="D777" s="5"/>
    </row>
    <row r="778" spans="1:7" s="6" customFormat="1" ht="51" x14ac:dyDescent="0.2">
      <c r="A778" s="1"/>
      <c r="B778" s="7" t="s">
        <v>808</v>
      </c>
      <c r="C778" s="3" t="s">
        <v>809</v>
      </c>
      <c r="D778" s="3">
        <v>1</v>
      </c>
    </row>
    <row r="779" spans="1:7" x14ac:dyDescent="0.2">
      <c r="A779" s="14"/>
      <c r="B779" s="28" t="s">
        <v>514</v>
      </c>
      <c r="C779" s="20"/>
      <c r="D779" s="24"/>
      <c r="G779" s="23"/>
    </row>
    <row r="780" spans="1:7" x14ac:dyDescent="0.2">
      <c r="A780" s="14">
        <v>1</v>
      </c>
      <c r="B780" s="22" t="s">
        <v>788</v>
      </c>
      <c r="C780" s="20" t="s">
        <v>3</v>
      </c>
      <c r="D780" s="24">
        <v>6</v>
      </c>
      <c r="G780" s="23"/>
    </row>
    <row r="781" spans="1:7" x14ac:dyDescent="0.2">
      <c r="A781" s="14">
        <v>2</v>
      </c>
      <c r="B781" s="22" t="s">
        <v>789</v>
      </c>
      <c r="C781" s="20" t="s">
        <v>3</v>
      </c>
      <c r="D781" s="24">
        <v>6</v>
      </c>
      <c r="G781" s="23"/>
    </row>
    <row r="782" spans="1:7" ht="12" customHeight="1" x14ac:dyDescent="0.2">
      <c r="A782" s="14">
        <v>3</v>
      </c>
      <c r="B782" s="22" t="s">
        <v>790</v>
      </c>
      <c r="C782" s="20" t="s">
        <v>3</v>
      </c>
      <c r="D782" s="24">
        <v>7</v>
      </c>
      <c r="G782" s="23"/>
    </row>
    <row r="783" spans="1:7" ht="12" customHeight="1" x14ac:dyDescent="0.2">
      <c r="A783" s="14">
        <v>4</v>
      </c>
      <c r="B783" s="22" t="s">
        <v>791</v>
      </c>
      <c r="C783" s="20" t="s">
        <v>3</v>
      </c>
      <c r="D783" s="24">
        <v>7</v>
      </c>
      <c r="G783" s="23"/>
    </row>
    <row r="784" spans="1:7" x14ac:dyDescent="0.2">
      <c r="A784" s="14">
        <v>5</v>
      </c>
      <c r="B784" s="22" t="s">
        <v>792</v>
      </c>
      <c r="C784" s="20" t="s">
        <v>3</v>
      </c>
      <c r="D784" s="24">
        <v>18</v>
      </c>
      <c r="G784" s="23"/>
    </row>
    <row r="785" spans="1:7" x14ac:dyDescent="0.2">
      <c r="A785" s="14">
        <v>6</v>
      </c>
      <c r="B785" s="22" t="s">
        <v>793</v>
      </c>
      <c r="C785" s="20" t="s">
        <v>3</v>
      </c>
      <c r="D785" s="24">
        <v>18</v>
      </c>
      <c r="G785" s="23"/>
    </row>
    <row r="786" spans="1:7" x14ac:dyDescent="0.2">
      <c r="A786" s="14">
        <v>7</v>
      </c>
      <c r="B786" s="22" t="s">
        <v>794</v>
      </c>
      <c r="C786" s="20" t="s">
        <v>3</v>
      </c>
      <c r="D786" s="24">
        <v>1</v>
      </c>
      <c r="G786" s="23"/>
    </row>
    <row r="787" spans="1:7" x14ac:dyDescent="0.2">
      <c r="A787" s="14">
        <v>8</v>
      </c>
      <c r="B787" s="22" t="s">
        <v>795</v>
      </c>
      <c r="C787" s="20" t="s">
        <v>3</v>
      </c>
      <c r="D787" s="24">
        <v>1</v>
      </c>
      <c r="G787" s="23"/>
    </row>
    <row r="788" spans="1:7" ht="25.5" x14ac:dyDescent="0.2">
      <c r="A788" s="14">
        <v>9</v>
      </c>
      <c r="B788" s="22" t="s">
        <v>796</v>
      </c>
      <c r="C788" s="20" t="s">
        <v>3</v>
      </c>
      <c r="D788" s="24">
        <v>12</v>
      </c>
      <c r="G788" s="23"/>
    </row>
    <row r="789" spans="1:7" x14ac:dyDescent="0.2">
      <c r="A789" s="14">
        <v>10</v>
      </c>
      <c r="B789" s="22" t="s">
        <v>797</v>
      </c>
      <c r="C789" s="20" t="s">
        <v>3</v>
      </c>
      <c r="D789" s="24">
        <v>1</v>
      </c>
      <c r="G789" s="23"/>
    </row>
    <row r="790" spans="1:7" ht="25.5" x14ac:dyDescent="0.2">
      <c r="A790" s="14">
        <v>11</v>
      </c>
      <c r="B790" s="22" t="s">
        <v>798</v>
      </c>
      <c r="C790" s="20" t="s">
        <v>3</v>
      </c>
      <c r="D790" s="24">
        <v>1</v>
      </c>
      <c r="G790" s="23"/>
    </row>
    <row r="791" spans="1:7" x14ac:dyDescent="0.2">
      <c r="A791" s="14">
        <v>12</v>
      </c>
      <c r="B791" s="22" t="s">
        <v>799</v>
      </c>
      <c r="C791" s="20" t="s">
        <v>3</v>
      </c>
      <c r="D791" s="24">
        <v>7</v>
      </c>
      <c r="G791" s="23"/>
    </row>
    <row r="792" spans="1:7" x14ac:dyDescent="0.2">
      <c r="A792" s="14">
        <v>13</v>
      </c>
      <c r="B792" s="22" t="s">
        <v>800</v>
      </c>
      <c r="C792" s="20" t="s">
        <v>3</v>
      </c>
      <c r="D792" s="24">
        <v>2</v>
      </c>
      <c r="G792" s="23"/>
    </row>
    <row r="793" spans="1:7" x14ac:dyDescent="0.2">
      <c r="A793" s="14">
        <v>14</v>
      </c>
      <c r="B793" s="22" t="s">
        <v>801</v>
      </c>
      <c r="C793" s="20" t="s">
        <v>3</v>
      </c>
      <c r="D793" s="24">
        <v>6</v>
      </c>
      <c r="G793" s="23"/>
    </row>
    <row r="794" spans="1:7" x14ac:dyDescent="0.2">
      <c r="A794" s="14">
        <v>15</v>
      </c>
      <c r="B794" s="22" t="s">
        <v>802</v>
      </c>
      <c r="C794" s="20" t="s">
        <v>3</v>
      </c>
      <c r="D794" s="24">
        <v>6</v>
      </c>
      <c r="G794" s="23"/>
    </row>
    <row r="795" spans="1:7" x14ac:dyDescent="0.2">
      <c r="A795" s="14">
        <v>16</v>
      </c>
      <c r="B795" s="22" t="s">
        <v>780</v>
      </c>
      <c r="C795" s="20" t="s">
        <v>3</v>
      </c>
      <c r="D795" s="24">
        <v>2</v>
      </c>
      <c r="G795" s="23"/>
    </row>
    <row r="796" spans="1:7" x14ac:dyDescent="0.2">
      <c r="A796" s="14">
        <v>17</v>
      </c>
      <c r="B796" s="22" t="s">
        <v>131</v>
      </c>
      <c r="C796" s="20" t="s">
        <v>3</v>
      </c>
      <c r="D796" s="24">
        <v>1</v>
      </c>
      <c r="G796" s="23"/>
    </row>
    <row r="797" spans="1:7" s="6" customFormat="1" x14ac:dyDescent="0.2">
      <c r="A797" s="1" t="s">
        <v>806</v>
      </c>
      <c r="B797" s="2" t="s">
        <v>807</v>
      </c>
      <c r="C797" s="4"/>
      <c r="D797" s="5"/>
    </row>
    <row r="798" spans="1:7" s="6" customFormat="1" ht="51" x14ac:dyDescent="0.2">
      <c r="A798" s="1"/>
      <c r="B798" s="7" t="s">
        <v>808</v>
      </c>
      <c r="C798" s="3" t="s">
        <v>809</v>
      </c>
      <c r="D798" s="3">
        <v>1</v>
      </c>
    </row>
    <row r="799" spans="1:7" ht="15.75" x14ac:dyDescent="0.25">
      <c r="A799" s="14"/>
      <c r="B799" s="18" t="s">
        <v>176</v>
      </c>
      <c r="C799" s="25"/>
      <c r="D799" s="26"/>
      <c r="G799" s="23"/>
    </row>
    <row r="800" spans="1:7" x14ac:dyDescent="0.2">
      <c r="A800" s="14"/>
      <c r="B800" s="119" t="s">
        <v>137</v>
      </c>
      <c r="C800" s="20"/>
      <c r="D800" s="26"/>
      <c r="G800" s="23"/>
    </row>
    <row r="801" spans="1:7" x14ac:dyDescent="0.2">
      <c r="A801" s="14">
        <v>1</v>
      </c>
      <c r="B801" s="81" t="s">
        <v>515</v>
      </c>
      <c r="C801" s="20" t="s">
        <v>3</v>
      </c>
      <c r="D801" s="24">
        <v>1</v>
      </c>
      <c r="G801" s="23"/>
    </row>
    <row r="802" spans="1:7" x14ac:dyDescent="0.2">
      <c r="A802" s="14">
        <v>2</v>
      </c>
      <c r="B802" s="81" t="s">
        <v>516</v>
      </c>
      <c r="C802" s="20" t="s">
        <v>3</v>
      </c>
      <c r="D802" s="24">
        <v>1</v>
      </c>
      <c r="G802" s="23"/>
    </row>
    <row r="803" spans="1:7" x14ac:dyDescent="0.2">
      <c r="A803" s="14">
        <v>3</v>
      </c>
      <c r="B803" s="81" t="s">
        <v>517</v>
      </c>
      <c r="C803" s="20" t="s">
        <v>3</v>
      </c>
      <c r="D803" s="24">
        <v>1</v>
      </c>
      <c r="G803" s="23"/>
    </row>
    <row r="804" spans="1:7" x14ac:dyDescent="0.2">
      <c r="A804" s="14">
        <v>4</v>
      </c>
      <c r="B804" s="81" t="s">
        <v>518</v>
      </c>
      <c r="C804" s="20" t="s">
        <v>3</v>
      </c>
      <c r="D804" s="24">
        <v>1</v>
      </c>
      <c r="G804" s="23"/>
    </row>
    <row r="805" spans="1:7" x14ac:dyDescent="0.2">
      <c r="A805" s="14">
        <v>5</v>
      </c>
      <c r="B805" s="81" t="s">
        <v>519</v>
      </c>
      <c r="C805" s="20" t="s">
        <v>3</v>
      </c>
      <c r="D805" s="24">
        <v>1</v>
      </c>
      <c r="G805" s="23"/>
    </row>
    <row r="806" spans="1:7" x14ac:dyDescent="0.2">
      <c r="A806" s="14">
        <v>6</v>
      </c>
      <c r="B806" s="81" t="s">
        <v>520</v>
      </c>
      <c r="C806" s="20" t="s">
        <v>3</v>
      </c>
      <c r="D806" s="24">
        <v>1</v>
      </c>
      <c r="G806" s="23"/>
    </row>
    <row r="807" spans="1:7" x14ac:dyDescent="0.2">
      <c r="A807" s="14">
        <v>7</v>
      </c>
      <c r="B807" s="81" t="s">
        <v>521</v>
      </c>
      <c r="C807" s="20" t="s">
        <v>3</v>
      </c>
      <c r="D807" s="24">
        <v>1</v>
      </c>
      <c r="G807" s="23"/>
    </row>
    <row r="808" spans="1:7" x14ac:dyDescent="0.2">
      <c r="A808" s="14">
        <v>8</v>
      </c>
      <c r="B808" s="81" t="s">
        <v>522</v>
      </c>
      <c r="C808" s="20" t="s">
        <v>3</v>
      </c>
      <c r="D808" s="24">
        <v>1</v>
      </c>
      <c r="G808" s="23"/>
    </row>
    <row r="809" spans="1:7" x14ac:dyDescent="0.2">
      <c r="A809" s="14"/>
      <c r="B809" s="119" t="s">
        <v>138</v>
      </c>
      <c r="C809" s="20"/>
      <c r="D809" s="24"/>
      <c r="G809" s="23"/>
    </row>
    <row r="810" spans="1:7" x14ac:dyDescent="0.2">
      <c r="A810" s="14">
        <v>9</v>
      </c>
      <c r="B810" s="81" t="s">
        <v>523</v>
      </c>
      <c r="C810" s="20" t="s">
        <v>9</v>
      </c>
      <c r="D810" s="24">
        <v>10</v>
      </c>
      <c r="G810" s="23"/>
    </row>
    <row r="811" spans="1:7" x14ac:dyDescent="0.2">
      <c r="A811" s="14">
        <v>10</v>
      </c>
      <c r="B811" s="81" t="s">
        <v>524</v>
      </c>
      <c r="C811" s="20" t="s">
        <v>9</v>
      </c>
      <c r="D811" s="24">
        <v>15</v>
      </c>
      <c r="G811" s="23"/>
    </row>
    <row r="812" spans="1:7" x14ac:dyDescent="0.2">
      <c r="A812" s="14">
        <v>11</v>
      </c>
      <c r="B812" s="81" t="s">
        <v>525</v>
      </c>
      <c r="C812" s="20" t="s">
        <v>9</v>
      </c>
      <c r="D812" s="24">
        <v>50</v>
      </c>
      <c r="G812" s="23"/>
    </row>
    <row r="813" spans="1:7" x14ac:dyDescent="0.2">
      <c r="A813" s="14">
        <v>12</v>
      </c>
      <c r="B813" s="81" t="s">
        <v>526</v>
      </c>
      <c r="C813" s="20" t="s">
        <v>9</v>
      </c>
      <c r="D813" s="24">
        <v>120</v>
      </c>
      <c r="G813" s="23"/>
    </row>
    <row r="814" spans="1:7" x14ac:dyDescent="0.2">
      <c r="A814" s="14">
        <v>13</v>
      </c>
      <c r="B814" s="81" t="s">
        <v>527</v>
      </c>
      <c r="C814" s="20" t="s">
        <v>9</v>
      </c>
      <c r="D814" s="24">
        <v>100</v>
      </c>
      <c r="G814" s="23"/>
    </row>
    <row r="815" spans="1:7" x14ac:dyDescent="0.2">
      <c r="A815" s="14">
        <v>14</v>
      </c>
      <c r="B815" s="81" t="s">
        <v>528</v>
      </c>
      <c r="C815" s="20" t="s">
        <v>9</v>
      </c>
      <c r="D815" s="24">
        <v>1500</v>
      </c>
      <c r="G815" s="23"/>
    </row>
    <row r="816" spans="1:7" x14ac:dyDescent="0.2">
      <c r="A816" s="14">
        <v>15</v>
      </c>
      <c r="B816" s="81" t="s">
        <v>529</v>
      </c>
      <c r="C816" s="20" t="s">
        <v>9</v>
      </c>
      <c r="D816" s="24">
        <v>2800</v>
      </c>
      <c r="G816" s="23"/>
    </row>
    <row r="817" spans="1:7" x14ac:dyDescent="0.2">
      <c r="A817" s="14">
        <v>16</v>
      </c>
      <c r="B817" s="81" t="s">
        <v>530</v>
      </c>
      <c r="C817" s="20" t="s">
        <v>9</v>
      </c>
      <c r="D817" s="24">
        <v>50</v>
      </c>
      <c r="G817" s="23"/>
    </row>
    <row r="818" spans="1:7" x14ac:dyDescent="0.2">
      <c r="A818" s="14">
        <v>17</v>
      </c>
      <c r="B818" s="81" t="s">
        <v>163</v>
      </c>
      <c r="C818" s="20" t="s">
        <v>9</v>
      </c>
      <c r="D818" s="24">
        <v>50</v>
      </c>
      <c r="G818" s="23"/>
    </row>
    <row r="819" spans="1:7" x14ac:dyDescent="0.2">
      <c r="A819" s="14">
        <v>18</v>
      </c>
      <c r="B819" s="81" t="s">
        <v>720</v>
      </c>
      <c r="C819" s="14" t="s">
        <v>691</v>
      </c>
      <c r="D819" s="21">
        <v>1</v>
      </c>
      <c r="G819" s="23"/>
    </row>
    <row r="820" spans="1:7" x14ac:dyDescent="0.2">
      <c r="A820" s="14"/>
      <c r="B820" s="119" t="s">
        <v>531</v>
      </c>
      <c r="C820" s="20"/>
      <c r="D820" s="24"/>
      <c r="G820" s="23"/>
    </row>
    <row r="821" spans="1:7" x14ac:dyDescent="0.2">
      <c r="A821" s="14">
        <v>19</v>
      </c>
      <c r="B821" s="81" t="s">
        <v>532</v>
      </c>
      <c r="C821" s="20" t="s">
        <v>0</v>
      </c>
      <c r="D821" s="24">
        <v>44</v>
      </c>
      <c r="G821" s="23"/>
    </row>
    <row r="822" spans="1:7" x14ac:dyDescent="0.2">
      <c r="A822" s="14">
        <v>20</v>
      </c>
      <c r="B822" s="81" t="s">
        <v>533</v>
      </c>
      <c r="C822" s="20" t="s">
        <v>0</v>
      </c>
      <c r="D822" s="24">
        <v>12</v>
      </c>
      <c r="G822" s="23"/>
    </row>
    <row r="823" spans="1:7" x14ac:dyDescent="0.2">
      <c r="A823" s="14">
        <v>21</v>
      </c>
      <c r="B823" s="81" t="s">
        <v>534</v>
      </c>
      <c r="C823" s="20" t="s">
        <v>0</v>
      </c>
      <c r="D823" s="24">
        <v>8</v>
      </c>
      <c r="G823" s="23"/>
    </row>
    <row r="824" spans="1:7" x14ac:dyDescent="0.2">
      <c r="A824" s="14">
        <v>22</v>
      </c>
      <c r="B824" s="81" t="s">
        <v>535</v>
      </c>
      <c r="C824" s="20" t="s">
        <v>0</v>
      </c>
      <c r="D824" s="24">
        <v>8</v>
      </c>
      <c r="G824" s="23"/>
    </row>
    <row r="825" spans="1:7" x14ac:dyDescent="0.2">
      <c r="A825" s="14">
        <v>23</v>
      </c>
      <c r="B825" s="81" t="s">
        <v>536</v>
      </c>
      <c r="C825" s="20" t="s">
        <v>0</v>
      </c>
      <c r="D825" s="24">
        <v>4</v>
      </c>
      <c r="G825" s="23"/>
    </row>
    <row r="826" spans="1:7" ht="12" customHeight="1" x14ac:dyDescent="0.2">
      <c r="A826" s="14">
        <v>24</v>
      </c>
      <c r="B826" s="81" t="s">
        <v>537</v>
      </c>
      <c r="C826" s="20" t="s">
        <v>0</v>
      </c>
      <c r="D826" s="24">
        <v>148</v>
      </c>
      <c r="G826" s="23"/>
    </row>
    <row r="827" spans="1:7" x14ac:dyDescent="0.2">
      <c r="A827" s="14">
        <v>25</v>
      </c>
      <c r="B827" s="81" t="s">
        <v>538</v>
      </c>
      <c r="C827" s="20" t="s">
        <v>0</v>
      </c>
      <c r="D827" s="24">
        <v>35</v>
      </c>
      <c r="G827" s="23"/>
    </row>
    <row r="828" spans="1:7" x14ac:dyDescent="0.2">
      <c r="A828" s="14">
        <v>26</v>
      </c>
      <c r="B828" s="81" t="s">
        <v>539</v>
      </c>
      <c r="C828" s="20" t="s">
        <v>0</v>
      </c>
      <c r="D828" s="24">
        <v>7</v>
      </c>
      <c r="G828" s="23"/>
    </row>
    <row r="829" spans="1:7" x14ac:dyDescent="0.2">
      <c r="A829" s="14">
        <v>27</v>
      </c>
      <c r="B829" s="81" t="s">
        <v>540</v>
      </c>
      <c r="C829" s="20" t="s">
        <v>0</v>
      </c>
      <c r="D829" s="24">
        <v>5</v>
      </c>
      <c r="G829" s="23"/>
    </row>
    <row r="830" spans="1:7" x14ac:dyDescent="0.2">
      <c r="A830" s="14">
        <v>28</v>
      </c>
      <c r="B830" s="81" t="s">
        <v>541</v>
      </c>
      <c r="C830" s="20" t="s">
        <v>0</v>
      </c>
      <c r="D830" s="24">
        <v>1</v>
      </c>
      <c r="G830" s="23"/>
    </row>
    <row r="831" spans="1:7" x14ac:dyDescent="0.2">
      <c r="A831" s="14">
        <v>29</v>
      </c>
      <c r="B831" s="81" t="s">
        <v>542</v>
      </c>
      <c r="C831" s="20" t="s">
        <v>0</v>
      </c>
      <c r="D831" s="24">
        <v>230</v>
      </c>
      <c r="G831" s="23"/>
    </row>
    <row r="832" spans="1:7" x14ac:dyDescent="0.2">
      <c r="A832" s="14">
        <v>30</v>
      </c>
      <c r="B832" s="81" t="s">
        <v>543</v>
      </c>
      <c r="C832" s="20" t="s">
        <v>0</v>
      </c>
      <c r="D832" s="24">
        <v>35</v>
      </c>
      <c r="G832" s="23"/>
    </row>
    <row r="833" spans="1:7" x14ac:dyDescent="0.2">
      <c r="A833" s="14">
        <v>31</v>
      </c>
      <c r="B833" s="81" t="s">
        <v>544</v>
      </c>
      <c r="C833" s="20" t="s">
        <v>0</v>
      </c>
      <c r="D833" s="24">
        <v>19</v>
      </c>
      <c r="G833" s="23"/>
    </row>
    <row r="834" spans="1:7" x14ac:dyDescent="0.2">
      <c r="A834" s="14">
        <v>32</v>
      </c>
      <c r="B834" s="81" t="s">
        <v>545</v>
      </c>
      <c r="C834" s="20" t="s">
        <v>0</v>
      </c>
      <c r="D834" s="24">
        <v>31</v>
      </c>
      <c r="G834" s="23"/>
    </row>
    <row r="835" spans="1:7" x14ac:dyDescent="0.2">
      <c r="A835" s="14">
        <v>33</v>
      </c>
      <c r="B835" s="81" t="s">
        <v>546</v>
      </c>
      <c r="C835" s="20" t="s">
        <v>0</v>
      </c>
      <c r="D835" s="24">
        <v>16</v>
      </c>
      <c r="G835" s="23"/>
    </row>
    <row r="836" spans="1:7" x14ac:dyDescent="0.2">
      <c r="A836" s="14"/>
      <c r="B836" s="119" t="s">
        <v>547</v>
      </c>
      <c r="C836" s="20"/>
      <c r="D836" s="24"/>
      <c r="G836" s="23"/>
    </row>
    <row r="837" spans="1:7" x14ac:dyDescent="0.2">
      <c r="A837" s="14">
        <v>34</v>
      </c>
      <c r="B837" s="81" t="s">
        <v>548</v>
      </c>
      <c r="C837" s="20" t="s">
        <v>9</v>
      </c>
      <c r="D837" s="24">
        <v>10</v>
      </c>
      <c r="G837" s="23"/>
    </row>
    <row r="838" spans="1:7" x14ac:dyDescent="0.2">
      <c r="A838" s="14">
        <v>35</v>
      </c>
      <c r="B838" s="81" t="s">
        <v>549</v>
      </c>
      <c r="C838" s="20" t="s">
        <v>9</v>
      </c>
      <c r="D838" s="24">
        <v>10</v>
      </c>
      <c r="G838" s="23"/>
    </row>
    <row r="839" spans="1:7" x14ac:dyDescent="0.2">
      <c r="A839" s="14">
        <v>36</v>
      </c>
      <c r="B839" s="81" t="s">
        <v>550</v>
      </c>
      <c r="C839" s="20" t="s">
        <v>9</v>
      </c>
      <c r="D839" s="24">
        <v>10</v>
      </c>
      <c r="G839" s="23"/>
    </row>
    <row r="840" spans="1:7" ht="25.5" x14ac:dyDescent="0.2">
      <c r="A840" s="14">
        <v>37</v>
      </c>
      <c r="B840" s="81" t="s">
        <v>551</v>
      </c>
      <c r="C840" s="20" t="s">
        <v>3</v>
      </c>
      <c r="D840" s="24">
        <v>1</v>
      </c>
      <c r="G840" s="23"/>
    </row>
    <row r="841" spans="1:7" x14ac:dyDescent="0.2">
      <c r="A841" s="14"/>
      <c r="B841" s="119" t="s">
        <v>140</v>
      </c>
      <c r="C841" s="20"/>
      <c r="D841" s="24"/>
      <c r="G841" s="23"/>
    </row>
    <row r="842" spans="1:7" ht="25.5" x14ac:dyDescent="0.2">
      <c r="A842" s="14">
        <v>38</v>
      </c>
      <c r="B842" s="120" t="s">
        <v>552</v>
      </c>
      <c r="C842" s="20" t="s">
        <v>9</v>
      </c>
      <c r="D842" s="24">
        <v>16</v>
      </c>
      <c r="G842" s="23"/>
    </row>
    <row r="843" spans="1:7" ht="25.5" x14ac:dyDescent="0.2">
      <c r="A843" s="14">
        <v>39</v>
      </c>
      <c r="B843" s="120" t="s">
        <v>553</v>
      </c>
      <c r="C843" s="20" t="s">
        <v>9</v>
      </c>
      <c r="D843" s="24">
        <v>500</v>
      </c>
      <c r="G843" s="23"/>
    </row>
    <row r="844" spans="1:7" ht="12" customHeight="1" x14ac:dyDescent="0.2">
      <c r="A844" s="14"/>
      <c r="B844" s="119" t="s">
        <v>554</v>
      </c>
      <c r="C844" s="20"/>
      <c r="D844" s="24"/>
      <c r="G844" s="23"/>
    </row>
    <row r="845" spans="1:7" ht="25.5" x14ac:dyDescent="0.2">
      <c r="A845" s="14">
        <v>40</v>
      </c>
      <c r="B845" s="120" t="s">
        <v>555</v>
      </c>
      <c r="C845" s="20" t="s">
        <v>3</v>
      </c>
      <c r="D845" s="24">
        <v>1</v>
      </c>
      <c r="G845" s="23"/>
    </row>
    <row r="846" spans="1:7" ht="12" customHeight="1" x14ac:dyDescent="0.2">
      <c r="A846" s="14"/>
      <c r="B846" s="119" t="s">
        <v>154</v>
      </c>
      <c r="C846" s="20"/>
      <c r="D846" s="24"/>
      <c r="G846" s="23"/>
    </row>
    <row r="847" spans="1:7" ht="12" customHeight="1" x14ac:dyDescent="0.2">
      <c r="A847" s="14">
        <v>41</v>
      </c>
      <c r="B847" s="120" t="s">
        <v>155</v>
      </c>
      <c r="C847" s="20" t="s">
        <v>3</v>
      </c>
      <c r="D847" s="24">
        <v>1</v>
      </c>
      <c r="G847" s="23"/>
    </row>
    <row r="848" spans="1:7" x14ac:dyDescent="0.2">
      <c r="A848" s="14">
        <v>42</v>
      </c>
      <c r="B848" s="120" t="s">
        <v>156</v>
      </c>
      <c r="C848" s="20" t="s">
        <v>9</v>
      </c>
      <c r="D848" s="24">
        <v>200</v>
      </c>
      <c r="G848" s="23"/>
    </row>
    <row r="849" spans="1:7" x14ac:dyDescent="0.2">
      <c r="A849" s="14">
        <v>43</v>
      </c>
      <c r="B849" s="120" t="s">
        <v>556</v>
      </c>
      <c r="C849" s="20" t="s">
        <v>0</v>
      </c>
      <c r="D849" s="24">
        <v>5</v>
      </c>
      <c r="G849" s="23"/>
    </row>
    <row r="850" spans="1:7" x14ac:dyDescent="0.2">
      <c r="A850" s="14">
        <v>44</v>
      </c>
      <c r="B850" s="120" t="s">
        <v>557</v>
      </c>
      <c r="C850" s="20" t="s">
        <v>166</v>
      </c>
      <c r="D850" s="24">
        <v>100</v>
      </c>
      <c r="G850" s="23"/>
    </row>
    <row r="851" spans="1:7" x14ac:dyDescent="0.2">
      <c r="A851" s="14">
        <v>45</v>
      </c>
      <c r="B851" s="120" t="s">
        <v>158</v>
      </c>
      <c r="C851" s="20" t="s">
        <v>3</v>
      </c>
      <c r="D851" s="24">
        <v>1</v>
      </c>
      <c r="G851" s="23"/>
    </row>
    <row r="852" spans="1:7" x14ac:dyDescent="0.2">
      <c r="A852" s="14">
        <v>46</v>
      </c>
      <c r="B852" s="120" t="s">
        <v>558</v>
      </c>
      <c r="C852" s="20" t="s">
        <v>3</v>
      </c>
      <c r="D852" s="24">
        <v>1</v>
      </c>
      <c r="G852" s="23"/>
    </row>
    <row r="853" spans="1:7" x14ac:dyDescent="0.2">
      <c r="A853" s="14"/>
      <c r="B853" s="119" t="s">
        <v>141</v>
      </c>
      <c r="C853" s="20"/>
      <c r="D853" s="24"/>
      <c r="G853" s="23"/>
    </row>
    <row r="854" spans="1:7" x14ac:dyDescent="0.2">
      <c r="A854" s="14">
        <v>47</v>
      </c>
      <c r="B854" s="120" t="s">
        <v>142</v>
      </c>
      <c r="C854" s="20" t="s">
        <v>9</v>
      </c>
      <c r="D854" s="24">
        <v>335</v>
      </c>
      <c r="G854" s="23"/>
    </row>
    <row r="855" spans="1:7" x14ac:dyDescent="0.2">
      <c r="A855" s="14">
        <v>48</v>
      </c>
      <c r="B855" s="120" t="s">
        <v>143</v>
      </c>
      <c r="C855" s="20" t="s">
        <v>9</v>
      </c>
      <c r="D855" s="24">
        <v>45</v>
      </c>
      <c r="G855" s="23"/>
    </row>
    <row r="856" spans="1:7" x14ac:dyDescent="0.2">
      <c r="A856" s="14">
        <v>49</v>
      </c>
      <c r="B856" s="120" t="s">
        <v>144</v>
      </c>
      <c r="C856" s="20" t="s">
        <v>0</v>
      </c>
      <c r="D856" s="24">
        <v>12</v>
      </c>
      <c r="G856" s="23"/>
    </row>
    <row r="857" spans="1:7" x14ac:dyDescent="0.2">
      <c r="A857" s="14">
        <v>50</v>
      </c>
      <c r="B857" s="120" t="s">
        <v>145</v>
      </c>
      <c r="C857" s="20" t="s">
        <v>0</v>
      </c>
      <c r="D857" s="24">
        <v>1</v>
      </c>
      <c r="G857" s="23"/>
    </row>
    <row r="858" spans="1:7" x14ac:dyDescent="0.2">
      <c r="A858" s="14">
        <v>51</v>
      </c>
      <c r="B858" s="120" t="s">
        <v>146</v>
      </c>
      <c r="C858" s="20" t="s">
        <v>0</v>
      </c>
      <c r="D858" s="24">
        <v>300</v>
      </c>
      <c r="G858" s="23"/>
    </row>
    <row r="859" spans="1:7" x14ac:dyDescent="0.2">
      <c r="A859" s="14">
        <v>52</v>
      </c>
      <c r="B859" s="120" t="s">
        <v>147</v>
      </c>
      <c r="C859" s="20" t="s">
        <v>0</v>
      </c>
      <c r="D859" s="24">
        <v>11</v>
      </c>
      <c r="G859" s="23"/>
    </row>
    <row r="860" spans="1:7" ht="12" customHeight="1" x14ac:dyDescent="0.2">
      <c r="A860" s="14">
        <v>53</v>
      </c>
      <c r="B860" s="120" t="s">
        <v>148</v>
      </c>
      <c r="C860" s="20" t="s">
        <v>0</v>
      </c>
      <c r="D860" s="24">
        <v>20</v>
      </c>
      <c r="G860" s="23"/>
    </row>
    <row r="861" spans="1:7" ht="12" customHeight="1" x14ac:dyDescent="0.2">
      <c r="A861" s="14">
        <v>54</v>
      </c>
      <c r="B861" s="120" t="s">
        <v>149</v>
      </c>
      <c r="C861" s="20" t="s">
        <v>0</v>
      </c>
      <c r="D861" s="24">
        <v>120</v>
      </c>
      <c r="G861" s="23"/>
    </row>
    <row r="862" spans="1:7" x14ac:dyDescent="0.2">
      <c r="A862" s="14">
        <v>55</v>
      </c>
      <c r="B862" s="120" t="s">
        <v>150</v>
      </c>
      <c r="C862" s="20" t="s">
        <v>0</v>
      </c>
      <c r="D862" s="24">
        <v>5</v>
      </c>
      <c r="G862" s="23"/>
    </row>
    <row r="863" spans="1:7" x14ac:dyDescent="0.2">
      <c r="A863" s="14">
        <v>56</v>
      </c>
      <c r="B863" s="120" t="s">
        <v>151</v>
      </c>
      <c r="C863" s="20" t="s">
        <v>9</v>
      </c>
      <c r="D863" s="24">
        <v>190</v>
      </c>
      <c r="G863" s="23"/>
    </row>
    <row r="864" spans="1:7" ht="15" customHeight="1" x14ac:dyDescent="0.2">
      <c r="A864" s="14">
        <v>57</v>
      </c>
      <c r="B864" s="120" t="s">
        <v>152</v>
      </c>
      <c r="C864" s="20" t="s">
        <v>0</v>
      </c>
      <c r="D864" s="24">
        <v>9</v>
      </c>
      <c r="G864" s="23"/>
    </row>
    <row r="865" spans="1:7" x14ac:dyDescent="0.2">
      <c r="A865" s="14">
        <v>58</v>
      </c>
      <c r="B865" s="120" t="s">
        <v>153</v>
      </c>
      <c r="C865" s="20" t="s">
        <v>0</v>
      </c>
      <c r="D865" s="24">
        <v>10</v>
      </c>
      <c r="G865" s="23"/>
    </row>
    <row r="866" spans="1:7" x14ac:dyDescent="0.2">
      <c r="A866" s="14">
        <v>59</v>
      </c>
      <c r="B866" s="120" t="s">
        <v>155</v>
      </c>
      <c r="C866" s="20" t="s">
        <v>3</v>
      </c>
      <c r="D866" s="24">
        <v>1</v>
      </c>
      <c r="G866" s="23"/>
    </row>
    <row r="867" spans="1:7" x14ac:dyDescent="0.2">
      <c r="A867" s="14">
        <v>60</v>
      </c>
      <c r="B867" s="120" t="s">
        <v>157</v>
      </c>
      <c r="C867" s="20" t="s">
        <v>9</v>
      </c>
      <c r="D867" s="24">
        <v>200</v>
      </c>
      <c r="G867" s="23"/>
    </row>
    <row r="868" spans="1:7" x14ac:dyDescent="0.2">
      <c r="A868" s="14">
        <v>61</v>
      </c>
      <c r="B868" s="120" t="s">
        <v>158</v>
      </c>
      <c r="C868" s="20" t="s">
        <v>3</v>
      </c>
      <c r="D868" s="24">
        <v>1</v>
      </c>
      <c r="G868" s="23"/>
    </row>
    <row r="869" spans="1:7" s="6" customFormat="1" x14ac:dyDescent="0.2">
      <c r="A869" s="1" t="s">
        <v>806</v>
      </c>
      <c r="B869" s="2" t="s">
        <v>807</v>
      </c>
      <c r="C869" s="4"/>
      <c r="D869" s="5"/>
    </row>
    <row r="870" spans="1:7" s="6" customFormat="1" ht="51" x14ac:dyDescent="0.2">
      <c r="A870" s="1"/>
      <c r="B870" s="7" t="s">
        <v>808</v>
      </c>
      <c r="C870" s="3" t="s">
        <v>809</v>
      </c>
      <c r="D870" s="3">
        <v>1</v>
      </c>
    </row>
    <row r="871" spans="1:7" ht="15.75" x14ac:dyDescent="0.25">
      <c r="A871" s="14"/>
      <c r="B871" s="18" t="s">
        <v>177</v>
      </c>
      <c r="C871" s="25"/>
      <c r="D871" s="26"/>
      <c r="G871" s="23"/>
    </row>
    <row r="872" spans="1:7" x14ac:dyDescent="0.2">
      <c r="A872" s="20"/>
      <c r="B872" s="119" t="s">
        <v>559</v>
      </c>
      <c r="C872" s="20"/>
      <c r="D872" s="21"/>
      <c r="G872" s="23"/>
    </row>
    <row r="873" spans="1:7" x14ac:dyDescent="0.2">
      <c r="A873" s="20">
        <v>1</v>
      </c>
      <c r="B873" s="67" t="s">
        <v>560</v>
      </c>
      <c r="C873" s="20" t="s">
        <v>0</v>
      </c>
      <c r="D873" s="24">
        <v>135</v>
      </c>
      <c r="G873" s="23"/>
    </row>
    <row r="874" spans="1:7" x14ac:dyDescent="0.2">
      <c r="A874" s="20">
        <v>2</v>
      </c>
      <c r="B874" s="67" t="s">
        <v>561</v>
      </c>
      <c r="C874" s="20" t="s">
        <v>0</v>
      </c>
      <c r="D874" s="24">
        <v>17</v>
      </c>
      <c r="G874" s="23"/>
    </row>
    <row r="875" spans="1:7" x14ac:dyDescent="0.2">
      <c r="A875" s="20">
        <v>3</v>
      </c>
      <c r="B875" s="67" t="s">
        <v>562</v>
      </c>
      <c r="C875" s="20" t="s">
        <v>0</v>
      </c>
      <c r="D875" s="24">
        <v>70</v>
      </c>
      <c r="G875" s="23"/>
    </row>
    <row r="876" spans="1:7" x14ac:dyDescent="0.2">
      <c r="A876" s="20">
        <v>4</v>
      </c>
      <c r="B876" s="67" t="s">
        <v>563</v>
      </c>
      <c r="C876" s="20" t="s">
        <v>0</v>
      </c>
      <c r="D876" s="24">
        <v>145</v>
      </c>
      <c r="G876" s="23"/>
    </row>
    <row r="877" spans="1:7" x14ac:dyDescent="0.2">
      <c r="A877" s="20">
        <v>5</v>
      </c>
      <c r="B877" s="67" t="s">
        <v>564</v>
      </c>
      <c r="C877" s="20" t="s">
        <v>0</v>
      </c>
      <c r="D877" s="24">
        <v>7</v>
      </c>
      <c r="G877" s="23"/>
    </row>
    <row r="878" spans="1:7" x14ac:dyDescent="0.2">
      <c r="A878" s="20">
        <v>6</v>
      </c>
      <c r="B878" s="67" t="s">
        <v>565</v>
      </c>
      <c r="C878" s="20" t="s">
        <v>0</v>
      </c>
      <c r="D878" s="24">
        <v>1</v>
      </c>
      <c r="G878" s="23"/>
    </row>
    <row r="879" spans="1:7" x14ac:dyDescent="0.2">
      <c r="A879" s="20">
        <v>7</v>
      </c>
      <c r="B879" s="67" t="s">
        <v>566</v>
      </c>
      <c r="C879" s="20" t="s">
        <v>0</v>
      </c>
      <c r="D879" s="24">
        <v>10</v>
      </c>
      <c r="G879" s="23"/>
    </row>
    <row r="880" spans="1:7" x14ac:dyDescent="0.2">
      <c r="A880" s="20">
        <v>8</v>
      </c>
      <c r="B880" s="67" t="s">
        <v>567</v>
      </c>
      <c r="C880" s="20" t="s">
        <v>0</v>
      </c>
      <c r="D880" s="24">
        <v>1</v>
      </c>
      <c r="G880" s="23"/>
    </row>
    <row r="881" spans="1:7" ht="12" customHeight="1" x14ac:dyDescent="0.2">
      <c r="A881" s="20">
        <v>9</v>
      </c>
      <c r="B881" s="67" t="s">
        <v>568</v>
      </c>
      <c r="C881" s="20" t="s">
        <v>0</v>
      </c>
      <c r="D881" s="24">
        <v>1</v>
      </c>
      <c r="G881" s="23"/>
    </row>
    <row r="882" spans="1:7" x14ac:dyDescent="0.2">
      <c r="A882" s="20">
        <v>10</v>
      </c>
      <c r="B882" s="67" t="s">
        <v>569</v>
      </c>
      <c r="C882" s="20" t="s">
        <v>0</v>
      </c>
      <c r="D882" s="24">
        <v>1</v>
      </c>
      <c r="G882" s="23"/>
    </row>
    <row r="883" spans="1:7" x14ac:dyDescent="0.2">
      <c r="A883" s="20">
        <v>11</v>
      </c>
      <c r="B883" s="67" t="s">
        <v>570</v>
      </c>
      <c r="C883" s="20" t="s">
        <v>0</v>
      </c>
      <c r="D883" s="24">
        <v>1</v>
      </c>
      <c r="G883" s="23"/>
    </row>
    <row r="884" spans="1:7" x14ac:dyDescent="0.2">
      <c r="A884" s="20">
        <v>12</v>
      </c>
      <c r="B884" s="67" t="s">
        <v>571</v>
      </c>
      <c r="C884" s="20" t="s">
        <v>0</v>
      </c>
      <c r="D884" s="24">
        <v>1</v>
      </c>
      <c r="G884" s="23"/>
    </row>
    <row r="885" spans="1:7" x14ac:dyDescent="0.2">
      <c r="A885" s="20">
        <v>13</v>
      </c>
      <c r="B885" s="67" t="s">
        <v>572</v>
      </c>
      <c r="C885" s="20" t="s">
        <v>0</v>
      </c>
      <c r="D885" s="24">
        <v>1</v>
      </c>
      <c r="G885" s="23"/>
    </row>
    <row r="886" spans="1:7" x14ac:dyDescent="0.2">
      <c r="A886" s="20">
        <v>14</v>
      </c>
      <c r="B886" s="67" t="s">
        <v>573</v>
      </c>
      <c r="C886" s="20" t="s">
        <v>0</v>
      </c>
      <c r="D886" s="24">
        <v>1</v>
      </c>
      <c r="G886" s="23"/>
    </row>
    <row r="887" spans="1:7" x14ac:dyDescent="0.2">
      <c r="A887" s="20">
        <v>15</v>
      </c>
      <c r="B887" s="67" t="s">
        <v>574</v>
      </c>
      <c r="C887" s="20" t="s">
        <v>0</v>
      </c>
      <c r="D887" s="24">
        <v>3</v>
      </c>
      <c r="G887" s="23"/>
    </row>
    <row r="888" spans="1:7" ht="12" customHeight="1" x14ac:dyDescent="0.2">
      <c r="A888" s="20">
        <v>16</v>
      </c>
      <c r="B888" s="67" t="s">
        <v>575</v>
      </c>
      <c r="C888" s="20" t="s">
        <v>0</v>
      </c>
      <c r="D888" s="24">
        <v>1</v>
      </c>
      <c r="G888" s="23"/>
    </row>
    <row r="889" spans="1:7" ht="12" customHeight="1" x14ac:dyDescent="0.2">
      <c r="A889" s="20">
        <v>17</v>
      </c>
      <c r="B889" s="67" t="s">
        <v>576</v>
      </c>
      <c r="C889" s="20" t="s">
        <v>9</v>
      </c>
      <c r="D889" s="24">
        <v>100</v>
      </c>
      <c r="G889" s="23"/>
    </row>
    <row r="890" spans="1:7" ht="12" customHeight="1" x14ac:dyDescent="0.2">
      <c r="A890" s="20">
        <v>18</v>
      </c>
      <c r="B890" s="67" t="s">
        <v>577</v>
      </c>
      <c r="C890" s="20" t="s">
        <v>9</v>
      </c>
      <c r="D890" s="24">
        <v>1000</v>
      </c>
      <c r="G890" s="23"/>
    </row>
    <row r="891" spans="1:7" x14ac:dyDescent="0.2">
      <c r="A891" s="20">
        <v>19</v>
      </c>
      <c r="B891" s="67" t="s">
        <v>578</v>
      </c>
      <c r="C891" s="20" t="s">
        <v>9</v>
      </c>
      <c r="D891" s="24">
        <v>150</v>
      </c>
      <c r="G891" s="23"/>
    </row>
    <row r="892" spans="1:7" x14ac:dyDescent="0.2">
      <c r="A892" s="20">
        <v>20</v>
      </c>
      <c r="B892" s="67" t="s">
        <v>579</v>
      </c>
      <c r="C892" s="20" t="s">
        <v>9</v>
      </c>
      <c r="D892" s="24">
        <v>50</v>
      </c>
      <c r="G892" s="23"/>
    </row>
    <row r="893" spans="1:7" x14ac:dyDescent="0.2">
      <c r="A893" s="14">
        <v>21</v>
      </c>
      <c r="B893" s="67" t="s">
        <v>580</v>
      </c>
      <c r="C893" s="20" t="s">
        <v>3</v>
      </c>
      <c r="D893" s="21">
        <v>5</v>
      </c>
      <c r="G893" s="23"/>
    </row>
    <row r="894" spans="1:7" x14ac:dyDescent="0.2">
      <c r="A894" s="14">
        <v>22</v>
      </c>
      <c r="B894" s="67" t="s">
        <v>581</v>
      </c>
      <c r="C894" s="20" t="s">
        <v>3</v>
      </c>
      <c r="D894" s="21">
        <v>15</v>
      </c>
      <c r="G894" s="23"/>
    </row>
    <row r="895" spans="1:7" x14ac:dyDescent="0.2">
      <c r="A895" s="14">
        <v>23</v>
      </c>
      <c r="B895" s="67" t="s">
        <v>159</v>
      </c>
      <c r="C895" s="20" t="s">
        <v>3</v>
      </c>
      <c r="D895" s="21">
        <v>1</v>
      </c>
      <c r="G895" s="23"/>
    </row>
    <row r="896" spans="1:7" x14ac:dyDescent="0.2">
      <c r="A896" s="20">
        <v>24</v>
      </c>
      <c r="B896" s="67" t="s">
        <v>160</v>
      </c>
      <c r="C896" s="20" t="s">
        <v>3</v>
      </c>
      <c r="D896" s="21">
        <v>1</v>
      </c>
      <c r="G896" s="23"/>
    </row>
    <row r="897" spans="1:7" ht="15" customHeight="1" x14ac:dyDescent="0.2">
      <c r="A897" s="14">
        <v>25</v>
      </c>
      <c r="B897" s="67" t="s">
        <v>161</v>
      </c>
      <c r="C897" s="20" t="s">
        <v>3</v>
      </c>
      <c r="D897" s="21">
        <v>1</v>
      </c>
      <c r="G897" s="23"/>
    </row>
    <row r="898" spans="1:7" x14ac:dyDescent="0.2">
      <c r="A898" s="14">
        <v>26</v>
      </c>
      <c r="B898" s="67" t="s">
        <v>156</v>
      </c>
      <c r="C898" s="20" t="s">
        <v>9</v>
      </c>
      <c r="D898" s="21">
        <v>50</v>
      </c>
      <c r="G898" s="23"/>
    </row>
    <row r="899" spans="1:7" x14ac:dyDescent="0.2">
      <c r="A899" s="14">
        <v>27</v>
      </c>
      <c r="B899" s="67" t="s">
        <v>162</v>
      </c>
      <c r="C899" s="20" t="s">
        <v>3</v>
      </c>
      <c r="D899" s="21">
        <v>1</v>
      </c>
      <c r="G899" s="23"/>
    </row>
    <row r="900" spans="1:7" ht="25.5" x14ac:dyDescent="0.2">
      <c r="A900" s="20">
        <v>28</v>
      </c>
      <c r="B900" s="67" t="s">
        <v>582</v>
      </c>
      <c r="C900" s="20" t="s">
        <v>3</v>
      </c>
      <c r="D900" s="21">
        <v>1</v>
      </c>
      <c r="G900" s="23"/>
    </row>
    <row r="901" spans="1:7" x14ac:dyDescent="0.2">
      <c r="A901" s="20">
        <v>29</v>
      </c>
      <c r="B901" s="67" t="s">
        <v>720</v>
      </c>
      <c r="C901" s="14" t="s">
        <v>691</v>
      </c>
      <c r="D901" s="21">
        <v>1</v>
      </c>
      <c r="G901" s="23"/>
    </row>
    <row r="902" spans="1:7" s="6" customFormat="1" x14ac:dyDescent="0.2">
      <c r="A902" s="1" t="s">
        <v>806</v>
      </c>
      <c r="B902" s="2" t="s">
        <v>807</v>
      </c>
      <c r="C902" s="4"/>
      <c r="D902" s="5"/>
    </row>
    <row r="903" spans="1:7" s="6" customFormat="1" ht="51" x14ac:dyDescent="0.2">
      <c r="A903" s="1"/>
      <c r="B903" s="7" t="s">
        <v>808</v>
      </c>
      <c r="C903" s="3" t="s">
        <v>809</v>
      </c>
      <c r="D903" s="3">
        <v>1</v>
      </c>
    </row>
    <row r="904" spans="1:7" ht="15.75" x14ac:dyDescent="0.25">
      <c r="A904" s="14"/>
      <c r="B904" s="18" t="s">
        <v>178</v>
      </c>
      <c r="C904" s="25"/>
      <c r="D904" s="26"/>
      <c r="G904" s="23"/>
    </row>
    <row r="905" spans="1:7" x14ac:dyDescent="0.2">
      <c r="A905" s="14"/>
      <c r="B905" s="115" t="s">
        <v>583</v>
      </c>
      <c r="C905" s="77"/>
      <c r="D905" s="24"/>
      <c r="G905" s="23"/>
    </row>
    <row r="906" spans="1:7" x14ac:dyDescent="0.2">
      <c r="A906" s="14">
        <v>1</v>
      </c>
      <c r="B906" s="51" t="s">
        <v>584</v>
      </c>
      <c r="C906" s="77" t="s">
        <v>3</v>
      </c>
      <c r="D906" s="24">
        <v>1</v>
      </c>
      <c r="G906" s="23"/>
    </row>
    <row r="907" spans="1:7" ht="25.5" x14ac:dyDescent="0.2">
      <c r="A907" s="14">
        <v>2</v>
      </c>
      <c r="B907" s="51" t="s">
        <v>585</v>
      </c>
      <c r="C907" s="77" t="s">
        <v>0</v>
      </c>
      <c r="D907" s="24">
        <v>1</v>
      </c>
      <c r="G907" s="23"/>
    </row>
    <row r="908" spans="1:7" ht="25.5" x14ac:dyDescent="0.2">
      <c r="A908" s="14">
        <v>3</v>
      </c>
      <c r="B908" s="51" t="s">
        <v>586</v>
      </c>
      <c r="C908" s="77" t="s">
        <v>3</v>
      </c>
      <c r="D908" s="24">
        <v>1</v>
      </c>
      <c r="G908" s="23"/>
    </row>
    <row r="909" spans="1:7" ht="25.5" x14ac:dyDescent="0.2">
      <c r="A909" s="14">
        <v>4</v>
      </c>
      <c r="B909" s="22" t="s">
        <v>587</v>
      </c>
      <c r="C909" s="77" t="s">
        <v>0</v>
      </c>
      <c r="D909" s="24">
        <v>3</v>
      </c>
      <c r="G909" s="23"/>
    </row>
    <row r="910" spans="1:7" ht="25.5" x14ac:dyDescent="0.2">
      <c r="A910" s="14">
        <v>5</v>
      </c>
      <c r="B910" s="22" t="s">
        <v>588</v>
      </c>
      <c r="C910" s="77" t="s">
        <v>0</v>
      </c>
      <c r="D910" s="24">
        <v>1</v>
      </c>
      <c r="G910" s="23"/>
    </row>
    <row r="911" spans="1:7" x14ac:dyDescent="0.2">
      <c r="A911" s="14">
        <v>6</v>
      </c>
      <c r="B911" s="22" t="s">
        <v>589</v>
      </c>
      <c r="C911" s="77" t="s">
        <v>0</v>
      </c>
      <c r="D911" s="24">
        <v>1</v>
      </c>
      <c r="G911" s="23"/>
    </row>
    <row r="912" spans="1:7" ht="25.5" x14ac:dyDescent="0.2">
      <c r="A912" s="14">
        <v>7</v>
      </c>
      <c r="B912" s="51" t="s">
        <v>590</v>
      </c>
      <c r="C912" s="77" t="s">
        <v>0</v>
      </c>
      <c r="D912" s="24">
        <v>47</v>
      </c>
      <c r="G912" s="23"/>
    </row>
    <row r="913" spans="1:7" ht="25.5" x14ac:dyDescent="0.2">
      <c r="A913" s="14">
        <v>8</v>
      </c>
      <c r="B913" s="22" t="s">
        <v>591</v>
      </c>
      <c r="C913" s="77" t="s">
        <v>3</v>
      </c>
      <c r="D913" s="24">
        <v>1</v>
      </c>
      <c r="G913" s="23"/>
    </row>
    <row r="914" spans="1:7" x14ac:dyDescent="0.2">
      <c r="A914" s="14"/>
      <c r="B914" s="115" t="s">
        <v>592</v>
      </c>
      <c r="C914" s="77"/>
      <c r="D914" s="24"/>
      <c r="G914" s="23"/>
    </row>
    <row r="915" spans="1:7" ht="25.5" x14ac:dyDescent="0.2">
      <c r="A915" s="14">
        <v>9</v>
      </c>
      <c r="B915" s="51" t="s">
        <v>593</v>
      </c>
      <c r="C915" s="77" t="s">
        <v>0</v>
      </c>
      <c r="D915" s="24">
        <v>47</v>
      </c>
      <c r="G915" s="23"/>
    </row>
    <row r="916" spans="1:7" x14ac:dyDescent="0.2">
      <c r="A916" s="14"/>
      <c r="B916" s="115" t="s">
        <v>138</v>
      </c>
      <c r="C916" s="77"/>
      <c r="D916" s="24"/>
      <c r="G916" s="23"/>
    </row>
    <row r="917" spans="1:7" x14ac:dyDescent="0.2">
      <c r="A917" s="14">
        <v>10</v>
      </c>
      <c r="B917" s="22" t="s">
        <v>594</v>
      </c>
      <c r="C917" s="77" t="s">
        <v>9</v>
      </c>
      <c r="D917" s="24">
        <v>1550</v>
      </c>
      <c r="G917" s="23"/>
    </row>
    <row r="918" spans="1:7" x14ac:dyDescent="0.2">
      <c r="A918" s="14">
        <v>11</v>
      </c>
      <c r="B918" s="22" t="s">
        <v>595</v>
      </c>
      <c r="C918" s="77"/>
      <c r="D918" s="24">
        <v>10</v>
      </c>
      <c r="G918" s="23"/>
    </row>
    <row r="919" spans="1:7" x14ac:dyDescent="0.2">
      <c r="A919" s="14"/>
      <c r="B919" s="115" t="s">
        <v>140</v>
      </c>
      <c r="C919" s="77"/>
      <c r="D919" s="24"/>
      <c r="G919" s="23"/>
    </row>
    <row r="920" spans="1:7" ht="25.5" x14ac:dyDescent="0.2">
      <c r="A920" s="14">
        <v>12</v>
      </c>
      <c r="B920" s="51" t="s">
        <v>596</v>
      </c>
      <c r="C920" s="77" t="s">
        <v>9</v>
      </c>
      <c r="D920" s="24">
        <v>16</v>
      </c>
      <c r="G920" s="23"/>
    </row>
    <row r="921" spans="1:7" ht="12" customHeight="1" x14ac:dyDescent="0.2">
      <c r="A921" s="14">
        <v>13</v>
      </c>
      <c r="B921" s="22" t="s">
        <v>597</v>
      </c>
      <c r="C921" s="77" t="s">
        <v>9</v>
      </c>
      <c r="D921" s="24">
        <v>300</v>
      </c>
      <c r="G921" s="23"/>
    </row>
    <row r="922" spans="1:7" ht="12" customHeight="1" x14ac:dyDescent="0.2">
      <c r="A922" s="14"/>
      <c r="B922" s="115" t="s">
        <v>554</v>
      </c>
      <c r="C922" s="77"/>
      <c r="D922" s="24"/>
      <c r="G922" s="23"/>
    </row>
    <row r="923" spans="1:7" x14ac:dyDescent="0.2">
      <c r="A923" s="14">
        <v>14</v>
      </c>
      <c r="B923" s="22" t="s">
        <v>598</v>
      </c>
      <c r="C923" s="77" t="s">
        <v>3</v>
      </c>
      <c r="D923" s="24">
        <v>1</v>
      </c>
      <c r="G923" s="23"/>
    </row>
    <row r="924" spans="1:7" x14ac:dyDescent="0.2">
      <c r="A924" s="14"/>
      <c r="B924" s="115" t="s">
        <v>154</v>
      </c>
      <c r="C924" s="77"/>
      <c r="D924" s="24"/>
      <c r="G924" s="23"/>
    </row>
    <row r="925" spans="1:7" ht="15" customHeight="1" x14ac:dyDescent="0.2">
      <c r="A925" s="14">
        <v>15</v>
      </c>
      <c r="B925" s="22" t="s">
        <v>155</v>
      </c>
      <c r="C925" s="77" t="s">
        <v>3</v>
      </c>
      <c r="D925" s="24">
        <v>1</v>
      </c>
      <c r="G925" s="23"/>
    </row>
    <row r="926" spans="1:7" x14ac:dyDescent="0.2">
      <c r="A926" s="14">
        <v>16</v>
      </c>
      <c r="B926" s="67" t="s">
        <v>556</v>
      </c>
      <c r="C926" s="77" t="s">
        <v>0</v>
      </c>
      <c r="D926" s="24">
        <v>5</v>
      </c>
      <c r="G926" s="23"/>
    </row>
    <row r="927" spans="1:7" x14ac:dyDescent="0.2">
      <c r="A927" s="14">
        <v>17</v>
      </c>
      <c r="B927" s="22" t="s">
        <v>599</v>
      </c>
      <c r="C927" s="77" t="s">
        <v>166</v>
      </c>
      <c r="D927" s="24">
        <v>30</v>
      </c>
      <c r="G927" s="23"/>
    </row>
    <row r="928" spans="1:7" x14ac:dyDescent="0.2">
      <c r="A928" s="14">
        <v>18</v>
      </c>
      <c r="B928" s="22" t="s">
        <v>164</v>
      </c>
      <c r="C928" s="77" t="s">
        <v>3</v>
      </c>
      <c r="D928" s="24">
        <v>1</v>
      </c>
      <c r="G928" s="23"/>
    </row>
    <row r="929" spans="1:7" x14ac:dyDescent="0.2">
      <c r="A929" s="14">
        <v>19</v>
      </c>
      <c r="B929" s="30" t="s">
        <v>600</v>
      </c>
      <c r="C929" s="77" t="s">
        <v>3</v>
      </c>
      <c r="D929" s="24">
        <v>1</v>
      </c>
      <c r="G929" s="23"/>
    </row>
    <row r="930" spans="1:7" s="6" customFormat="1" x14ac:dyDescent="0.2">
      <c r="A930" s="1" t="s">
        <v>806</v>
      </c>
      <c r="B930" s="2" t="s">
        <v>807</v>
      </c>
      <c r="C930" s="4"/>
      <c r="D930" s="5"/>
    </row>
    <row r="931" spans="1:7" s="6" customFormat="1" ht="51" x14ac:dyDescent="0.2">
      <c r="A931" s="1"/>
      <c r="B931" s="7" t="s">
        <v>808</v>
      </c>
      <c r="C931" s="3" t="s">
        <v>809</v>
      </c>
      <c r="D931" s="3">
        <v>1</v>
      </c>
    </row>
    <row r="932" spans="1:7" ht="15" customHeight="1" x14ac:dyDescent="0.25">
      <c r="A932" s="14"/>
      <c r="B932" s="18" t="s">
        <v>179</v>
      </c>
      <c r="C932" s="25"/>
      <c r="D932" s="26"/>
      <c r="G932" s="23"/>
    </row>
    <row r="933" spans="1:7" x14ac:dyDescent="0.2">
      <c r="A933" s="20">
        <v>1</v>
      </c>
      <c r="B933" s="22" t="s">
        <v>601</v>
      </c>
      <c r="C933" s="20" t="s">
        <v>0</v>
      </c>
      <c r="D933" s="24">
        <v>1</v>
      </c>
      <c r="G933" s="23"/>
    </row>
    <row r="934" spans="1:7" x14ac:dyDescent="0.2">
      <c r="A934" s="14">
        <v>2</v>
      </c>
      <c r="B934" s="22" t="s">
        <v>602</v>
      </c>
      <c r="C934" s="20" t="s">
        <v>9</v>
      </c>
      <c r="D934" s="24">
        <v>10</v>
      </c>
      <c r="G934" s="23"/>
    </row>
    <row r="935" spans="1:7" x14ac:dyDescent="0.2">
      <c r="A935" s="20">
        <v>3</v>
      </c>
      <c r="B935" s="22" t="s">
        <v>603</v>
      </c>
      <c r="C935" s="20" t="s">
        <v>0</v>
      </c>
      <c r="D935" s="24">
        <v>1</v>
      </c>
      <c r="G935" s="23"/>
    </row>
    <row r="936" spans="1:7" x14ac:dyDescent="0.2">
      <c r="A936" s="14">
        <v>4</v>
      </c>
      <c r="B936" s="22" t="s">
        <v>604</v>
      </c>
      <c r="C936" s="20" t="s">
        <v>3</v>
      </c>
      <c r="D936" s="24">
        <v>1</v>
      </c>
      <c r="G936" s="23"/>
    </row>
    <row r="937" spans="1:7" s="6" customFormat="1" x14ac:dyDescent="0.2">
      <c r="A937" s="1" t="s">
        <v>806</v>
      </c>
      <c r="B937" s="2" t="s">
        <v>807</v>
      </c>
      <c r="C937" s="4"/>
      <c r="D937" s="5"/>
    </row>
    <row r="938" spans="1:7" s="6" customFormat="1" ht="51" x14ac:dyDescent="0.2">
      <c r="A938" s="1"/>
      <c r="B938" s="7" t="s">
        <v>808</v>
      </c>
      <c r="C938" s="3" t="s">
        <v>809</v>
      </c>
      <c r="D938" s="3">
        <v>1</v>
      </c>
    </row>
    <row r="939" spans="1:7" ht="15.75" x14ac:dyDescent="0.25">
      <c r="A939" s="14"/>
      <c r="B939" s="18" t="s">
        <v>180</v>
      </c>
      <c r="C939" s="25"/>
      <c r="D939" s="26"/>
      <c r="G939" s="23"/>
    </row>
    <row r="940" spans="1:7" x14ac:dyDescent="0.2">
      <c r="A940" s="14"/>
      <c r="B940" s="28" t="s">
        <v>632</v>
      </c>
      <c r="C940" s="14"/>
      <c r="D940" s="21"/>
      <c r="G940" s="23"/>
    </row>
    <row r="941" spans="1:7" x14ac:dyDescent="0.2">
      <c r="A941" s="14"/>
      <c r="B941" s="28" t="s">
        <v>605</v>
      </c>
      <c r="C941" s="14"/>
      <c r="D941" s="21"/>
      <c r="G941" s="23"/>
    </row>
    <row r="942" spans="1:7" x14ac:dyDescent="0.2">
      <c r="A942" s="14">
        <v>1</v>
      </c>
      <c r="B942" s="30" t="s">
        <v>859</v>
      </c>
      <c r="C942" s="14" t="s">
        <v>3</v>
      </c>
      <c r="D942" s="21">
        <v>1</v>
      </c>
      <c r="G942" s="23"/>
    </row>
    <row r="943" spans="1:7" x14ac:dyDescent="0.2">
      <c r="A943" s="14">
        <v>2</v>
      </c>
      <c r="B943" s="30" t="s">
        <v>606</v>
      </c>
      <c r="C943" s="14" t="s">
        <v>3</v>
      </c>
      <c r="D943" s="21">
        <v>1</v>
      </c>
      <c r="G943" s="23"/>
    </row>
    <row r="944" spans="1:7" x14ac:dyDescent="0.2">
      <c r="A944" s="14">
        <v>3</v>
      </c>
      <c r="B944" s="30" t="s">
        <v>607</v>
      </c>
      <c r="C944" s="14" t="s">
        <v>9</v>
      </c>
      <c r="D944" s="21">
        <v>12</v>
      </c>
      <c r="G944" s="23"/>
    </row>
    <row r="945" spans="1:7" x14ac:dyDescent="0.2">
      <c r="A945" s="14">
        <v>4</v>
      </c>
      <c r="B945" s="30" t="s">
        <v>608</v>
      </c>
      <c r="C945" s="14" t="s">
        <v>3</v>
      </c>
      <c r="D945" s="21">
        <v>1</v>
      </c>
      <c r="G945" s="23"/>
    </row>
    <row r="946" spans="1:7" x14ac:dyDescent="0.2">
      <c r="A946" s="14">
        <v>5</v>
      </c>
      <c r="B946" s="30" t="s">
        <v>609</v>
      </c>
      <c r="C946" s="14" t="s">
        <v>0</v>
      </c>
      <c r="D946" s="21">
        <v>6</v>
      </c>
      <c r="G946" s="23"/>
    </row>
    <row r="947" spans="1:7" x14ac:dyDescent="0.2">
      <c r="A947" s="14">
        <v>6</v>
      </c>
      <c r="B947" s="30" t="s">
        <v>860</v>
      </c>
      <c r="C947" s="14" t="s">
        <v>0</v>
      </c>
      <c r="D947" s="21">
        <v>3</v>
      </c>
      <c r="G947" s="23"/>
    </row>
    <row r="948" spans="1:7" x14ac:dyDescent="0.2">
      <c r="A948" s="14">
        <v>7</v>
      </c>
      <c r="B948" s="22" t="s">
        <v>610</v>
      </c>
      <c r="C948" s="14" t="s">
        <v>4</v>
      </c>
      <c r="D948" s="21">
        <v>1</v>
      </c>
      <c r="G948" s="23"/>
    </row>
    <row r="949" spans="1:7" x14ac:dyDescent="0.2">
      <c r="A949" s="14">
        <v>8</v>
      </c>
      <c r="B949" s="22" t="s">
        <v>611</v>
      </c>
      <c r="C949" s="14" t="s">
        <v>0</v>
      </c>
      <c r="D949" s="21">
        <v>3</v>
      </c>
      <c r="G949" s="23"/>
    </row>
    <row r="950" spans="1:7" ht="15.75" x14ac:dyDescent="0.2">
      <c r="A950" s="14">
        <v>9</v>
      </c>
      <c r="B950" s="22" t="s">
        <v>890</v>
      </c>
      <c r="C950" s="20" t="s">
        <v>810</v>
      </c>
      <c r="D950" s="21">
        <v>1</v>
      </c>
      <c r="G950" s="23"/>
    </row>
    <row r="951" spans="1:7" ht="15.75" x14ac:dyDescent="0.2">
      <c r="A951" s="14">
        <v>10</v>
      </c>
      <c r="B951" s="30" t="s">
        <v>861</v>
      </c>
      <c r="C951" s="20" t="s">
        <v>810</v>
      </c>
      <c r="D951" s="21">
        <v>10</v>
      </c>
      <c r="G951" s="23"/>
    </row>
    <row r="952" spans="1:7" ht="15" customHeight="1" x14ac:dyDescent="0.2">
      <c r="A952" s="14">
        <v>11</v>
      </c>
      <c r="B952" s="30" t="s">
        <v>862</v>
      </c>
      <c r="C952" s="14" t="s">
        <v>7</v>
      </c>
      <c r="D952" s="21">
        <v>5</v>
      </c>
      <c r="G952" s="23"/>
    </row>
    <row r="953" spans="1:7" x14ac:dyDescent="0.2">
      <c r="A953" s="14">
        <v>12</v>
      </c>
      <c r="B953" s="30" t="s">
        <v>612</v>
      </c>
      <c r="C953" s="14" t="s">
        <v>9</v>
      </c>
      <c r="D953" s="21">
        <v>70</v>
      </c>
      <c r="G953" s="23"/>
    </row>
    <row r="954" spans="1:7" x14ac:dyDescent="0.2">
      <c r="A954" s="14"/>
      <c r="B954" s="28" t="s">
        <v>613</v>
      </c>
      <c r="C954" s="14"/>
      <c r="D954" s="21"/>
      <c r="G954" s="23"/>
    </row>
    <row r="955" spans="1:7" x14ac:dyDescent="0.2">
      <c r="A955" s="14">
        <v>13</v>
      </c>
      <c r="B955" s="30" t="s">
        <v>614</v>
      </c>
      <c r="C955" s="14" t="s">
        <v>3</v>
      </c>
      <c r="D955" s="21">
        <v>3</v>
      </c>
      <c r="G955" s="23"/>
    </row>
    <row r="956" spans="1:7" x14ac:dyDescent="0.2">
      <c r="A956" s="14">
        <v>14</v>
      </c>
      <c r="B956" s="30" t="s">
        <v>785</v>
      </c>
      <c r="C956" s="14" t="s">
        <v>3</v>
      </c>
      <c r="D956" s="21">
        <v>3</v>
      </c>
      <c r="G956" s="23"/>
    </row>
    <row r="957" spans="1:7" x14ac:dyDescent="0.2">
      <c r="A957" s="14">
        <v>15</v>
      </c>
      <c r="B957" s="30" t="s">
        <v>786</v>
      </c>
      <c r="C957" s="14" t="s">
        <v>787</v>
      </c>
      <c r="D957" s="21">
        <v>0.5</v>
      </c>
      <c r="G957" s="23"/>
    </row>
    <row r="958" spans="1:7" x14ac:dyDescent="0.2">
      <c r="A958" s="14"/>
      <c r="B958" s="22"/>
      <c r="C958" s="14"/>
      <c r="D958" s="21"/>
      <c r="G958" s="23"/>
    </row>
    <row r="959" spans="1:7" s="6" customFormat="1" x14ac:dyDescent="0.2">
      <c r="A959" s="1" t="s">
        <v>806</v>
      </c>
      <c r="B959" s="2" t="s">
        <v>807</v>
      </c>
      <c r="C959" s="4"/>
      <c r="D959" s="5"/>
    </row>
    <row r="960" spans="1:7" s="6" customFormat="1" ht="51" x14ac:dyDescent="0.2">
      <c r="A960" s="1"/>
      <c r="B960" s="7" t="s">
        <v>808</v>
      </c>
      <c r="C960" s="3" t="s">
        <v>809</v>
      </c>
      <c r="D960" s="3">
        <v>1</v>
      </c>
    </row>
    <row r="961" spans="1:7" ht="15.75" x14ac:dyDescent="0.25">
      <c r="A961" s="14"/>
      <c r="B961" s="18" t="s">
        <v>181</v>
      </c>
      <c r="C961" s="25"/>
      <c r="D961" s="26"/>
      <c r="G961" s="23"/>
    </row>
    <row r="962" spans="1:7" ht="14.25" x14ac:dyDescent="0.2">
      <c r="A962" s="20"/>
      <c r="B962" s="121" t="s">
        <v>863</v>
      </c>
      <c r="C962" s="14"/>
      <c r="D962" s="21"/>
      <c r="G962" s="23"/>
    </row>
    <row r="963" spans="1:7" x14ac:dyDescent="0.2">
      <c r="A963" s="20">
        <v>1</v>
      </c>
      <c r="B963" s="22" t="s">
        <v>506</v>
      </c>
      <c r="C963" s="20" t="s">
        <v>128</v>
      </c>
      <c r="D963" s="21">
        <v>1</v>
      </c>
      <c r="G963" s="23"/>
    </row>
    <row r="964" spans="1:7" x14ac:dyDescent="0.2">
      <c r="A964" s="20">
        <v>2</v>
      </c>
      <c r="B964" s="22" t="s">
        <v>487</v>
      </c>
      <c r="C964" s="20" t="s">
        <v>0</v>
      </c>
      <c r="D964" s="21">
        <v>1</v>
      </c>
      <c r="G964" s="23"/>
    </row>
    <row r="965" spans="1:7" x14ac:dyDescent="0.2">
      <c r="A965" s="20">
        <v>3</v>
      </c>
      <c r="B965" s="22" t="s">
        <v>615</v>
      </c>
      <c r="C965" s="20" t="s">
        <v>9</v>
      </c>
      <c r="D965" s="21">
        <v>45</v>
      </c>
      <c r="G965" s="23"/>
    </row>
    <row r="966" spans="1:7" x14ac:dyDescent="0.2">
      <c r="A966" s="20">
        <v>4</v>
      </c>
      <c r="B966" s="22" t="s">
        <v>616</v>
      </c>
      <c r="C966" s="20" t="s">
        <v>9</v>
      </c>
      <c r="D966" s="21">
        <v>25</v>
      </c>
      <c r="G966" s="23"/>
    </row>
    <row r="967" spans="1:7" x14ac:dyDescent="0.2">
      <c r="A967" s="20">
        <v>5</v>
      </c>
      <c r="B967" s="22" t="s">
        <v>507</v>
      </c>
      <c r="C967" s="20" t="s">
        <v>0</v>
      </c>
      <c r="D967" s="21">
        <v>3</v>
      </c>
      <c r="G967" s="23"/>
    </row>
    <row r="968" spans="1:7" x14ac:dyDescent="0.2">
      <c r="A968" s="20">
        <v>6</v>
      </c>
      <c r="B968" s="22" t="s">
        <v>617</v>
      </c>
      <c r="C968" s="20" t="s">
        <v>0</v>
      </c>
      <c r="D968" s="21">
        <v>3</v>
      </c>
      <c r="G968" s="23"/>
    </row>
    <row r="969" spans="1:7" ht="15" customHeight="1" x14ac:dyDescent="0.2">
      <c r="A969" s="20">
        <v>7</v>
      </c>
      <c r="B969" s="22" t="s">
        <v>618</v>
      </c>
      <c r="C969" s="20" t="s">
        <v>0</v>
      </c>
      <c r="D969" s="21">
        <v>3</v>
      </c>
      <c r="G969" s="23"/>
    </row>
    <row r="970" spans="1:7" x14ac:dyDescent="0.2">
      <c r="A970" s="20">
        <v>8</v>
      </c>
      <c r="B970" s="22" t="s">
        <v>510</v>
      </c>
      <c r="C970" s="20" t="s">
        <v>0</v>
      </c>
      <c r="D970" s="21">
        <v>3</v>
      </c>
      <c r="G970" s="23"/>
    </row>
    <row r="971" spans="1:7" ht="25.5" x14ac:dyDescent="0.2">
      <c r="A971" s="20">
        <v>9</v>
      </c>
      <c r="B971" s="22" t="s">
        <v>512</v>
      </c>
      <c r="C971" s="20" t="s">
        <v>0</v>
      </c>
      <c r="D971" s="21">
        <v>20</v>
      </c>
      <c r="G971" s="23"/>
    </row>
    <row r="972" spans="1:7" x14ac:dyDescent="0.2">
      <c r="A972" s="20">
        <v>10</v>
      </c>
      <c r="B972" s="22" t="s">
        <v>857</v>
      </c>
      <c r="C972" s="20" t="s">
        <v>0</v>
      </c>
      <c r="D972" s="21">
        <v>8</v>
      </c>
      <c r="G972" s="23"/>
    </row>
    <row r="973" spans="1:7" x14ac:dyDescent="0.2">
      <c r="A973" s="20">
        <v>11</v>
      </c>
      <c r="B973" s="22" t="s">
        <v>864</v>
      </c>
      <c r="C973" s="20" t="s">
        <v>128</v>
      </c>
      <c r="D973" s="24">
        <v>1</v>
      </c>
      <c r="G973" s="23"/>
    </row>
    <row r="974" spans="1:7" x14ac:dyDescent="0.2">
      <c r="A974" s="20">
        <v>12</v>
      </c>
      <c r="B974" s="22" t="s">
        <v>334</v>
      </c>
      <c r="C974" s="20" t="s">
        <v>128</v>
      </c>
      <c r="D974" s="24">
        <v>1</v>
      </c>
      <c r="G974" s="23"/>
    </row>
    <row r="975" spans="1:7" x14ac:dyDescent="0.2">
      <c r="A975" s="20">
        <v>13</v>
      </c>
      <c r="B975" s="22" t="s">
        <v>165</v>
      </c>
      <c r="C975" s="20" t="s">
        <v>4</v>
      </c>
      <c r="D975" s="21">
        <v>2</v>
      </c>
      <c r="G975" s="23"/>
    </row>
    <row r="976" spans="1:7" s="6" customFormat="1" x14ac:dyDescent="0.2">
      <c r="A976" s="1" t="s">
        <v>806</v>
      </c>
      <c r="B976" s="2" t="s">
        <v>807</v>
      </c>
      <c r="C976" s="4"/>
      <c r="D976" s="5"/>
    </row>
    <row r="977" spans="1:7" s="6" customFormat="1" ht="51" x14ac:dyDescent="0.2">
      <c r="A977" s="1"/>
      <c r="B977" s="7" t="s">
        <v>808</v>
      </c>
      <c r="C977" s="3" t="s">
        <v>809</v>
      </c>
      <c r="D977" s="3">
        <v>1</v>
      </c>
    </row>
    <row r="978" spans="1:7" x14ac:dyDescent="0.2">
      <c r="A978" s="20"/>
      <c r="B978" s="22"/>
      <c r="C978" s="20"/>
      <c r="D978" s="24"/>
      <c r="G978" s="23"/>
    </row>
    <row r="979" spans="1:7" ht="15.75" x14ac:dyDescent="0.25">
      <c r="A979" s="14"/>
      <c r="B979" s="18" t="s">
        <v>182</v>
      </c>
      <c r="C979" s="25"/>
      <c r="D979" s="26"/>
      <c r="G979" s="23"/>
    </row>
    <row r="980" spans="1:7" x14ac:dyDescent="0.2">
      <c r="A980" s="20">
        <v>1</v>
      </c>
      <c r="B980" s="22" t="s">
        <v>619</v>
      </c>
      <c r="C980" s="20" t="s">
        <v>0</v>
      </c>
      <c r="D980" s="24">
        <v>2</v>
      </c>
      <c r="G980" s="23"/>
    </row>
    <row r="981" spans="1:7" x14ac:dyDescent="0.2">
      <c r="A981" s="20">
        <v>2</v>
      </c>
      <c r="B981" s="22" t="s">
        <v>620</v>
      </c>
      <c r="C981" s="20" t="s">
        <v>0</v>
      </c>
      <c r="D981" s="24">
        <v>6</v>
      </c>
      <c r="G981" s="23"/>
    </row>
    <row r="982" spans="1:7" ht="15" customHeight="1" x14ac:dyDescent="0.2">
      <c r="A982" s="20">
        <v>3</v>
      </c>
      <c r="B982" s="22" t="s">
        <v>955</v>
      </c>
      <c r="C982" s="20" t="s">
        <v>0</v>
      </c>
      <c r="D982" s="24">
        <v>6</v>
      </c>
      <c r="G982" s="23"/>
    </row>
    <row r="983" spans="1:7" x14ac:dyDescent="0.2">
      <c r="A983" s="20">
        <v>4</v>
      </c>
      <c r="B983" s="22" t="s">
        <v>621</v>
      </c>
      <c r="C983" s="20" t="s">
        <v>0</v>
      </c>
      <c r="D983" s="24">
        <v>6</v>
      </c>
      <c r="G983" s="23"/>
    </row>
    <row r="984" spans="1:7" x14ac:dyDescent="0.2">
      <c r="A984" s="20">
        <v>5</v>
      </c>
      <c r="B984" s="22" t="s">
        <v>622</v>
      </c>
      <c r="C984" s="20" t="s">
        <v>0</v>
      </c>
      <c r="D984" s="24">
        <v>2</v>
      </c>
      <c r="G984" s="23"/>
    </row>
    <row r="985" spans="1:7" x14ac:dyDescent="0.2">
      <c r="A985" s="20">
        <v>6</v>
      </c>
      <c r="B985" s="22" t="s">
        <v>623</v>
      </c>
      <c r="C985" s="20" t="s">
        <v>0</v>
      </c>
      <c r="D985" s="24">
        <v>1</v>
      </c>
      <c r="G985" s="23"/>
    </row>
    <row r="986" spans="1:7" x14ac:dyDescent="0.2">
      <c r="A986" s="20">
        <v>7</v>
      </c>
      <c r="B986" s="22" t="s">
        <v>624</v>
      </c>
      <c r="C986" s="20" t="s">
        <v>0</v>
      </c>
      <c r="D986" s="24">
        <v>7</v>
      </c>
      <c r="G986" s="23"/>
    </row>
    <row r="987" spans="1:7" x14ac:dyDescent="0.2">
      <c r="A987" s="20">
        <v>8</v>
      </c>
      <c r="B987" s="22" t="s">
        <v>625</v>
      </c>
      <c r="C987" s="20" t="s">
        <v>0</v>
      </c>
      <c r="D987" s="24">
        <v>7</v>
      </c>
      <c r="G987" s="23"/>
    </row>
    <row r="988" spans="1:7" x14ac:dyDescent="0.2">
      <c r="A988" s="20">
        <v>9</v>
      </c>
      <c r="B988" s="22" t="s">
        <v>626</v>
      </c>
      <c r="C988" s="20" t="s">
        <v>0</v>
      </c>
      <c r="D988" s="24">
        <v>7</v>
      </c>
      <c r="G988" s="23"/>
    </row>
    <row r="989" spans="1:7" x14ac:dyDescent="0.2">
      <c r="A989" s="20">
        <v>10</v>
      </c>
      <c r="B989" s="22" t="s">
        <v>627</v>
      </c>
      <c r="C989" s="20" t="s">
        <v>0</v>
      </c>
      <c r="D989" s="24">
        <v>3</v>
      </c>
      <c r="G989" s="23"/>
    </row>
    <row r="990" spans="1:7" s="6" customFormat="1" x14ac:dyDescent="0.2">
      <c r="A990" s="1" t="s">
        <v>806</v>
      </c>
      <c r="B990" s="2" t="s">
        <v>807</v>
      </c>
      <c r="C990" s="4"/>
      <c r="D990" s="5"/>
    </row>
    <row r="991" spans="1:7" s="6" customFormat="1" ht="51" x14ac:dyDescent="0.2">
      <c r="A991" s="1"/>
      <c r="B991" s="7" t="s">
        <v>808</v>
      </c>
      <c r="C991" s="3" t="s">
        <v>809</v>
      </c>
      <c r="D991" s="3">
        <v>1</v>
      </c>
    </row>
    <row r="992" spans="1:7" ht="15.75" x14ac:dyDescent="0.25">
      <c r="A992" s="14"/>
      <c r="B992" s="18" t="s">
        <v>183</v>
      </c>
      <c r="C992" s="25"/>
      <c r="D992" s="26"/>
      <c r="G992" s="23"/>
    </row>
    <row r="993" spans="1:7" x14ac:dyDescent="0.2">
      <c r="A993" s="14">
        <v>1</v>
      </c>
      <c r="B993" s="19" t="s">
        <v>635</v>
      </c>
      <c r="C993" s="50"/>
      <c r="D993" s="21"/>
      <c r="G993" s="23"/>
    </row>
    <row r="994" spans="1:7" ht="25.5" x14ac:dyDescent="0.2">
      <c r="A994" s="14">
        <v>2</v>
      </c>
      <c r="B994" s="22" t="s">
        <v>636</v>
      </c>
      <c r="C994" s="14" t="s">
        <v>0</v>
      </c>
      <c r="D994" s="21">
        <v>1</v>
      </c>
      <c r="G994" s="23"/>
    </row>
    <row r="995" spans="1:7" ht="25.5" x14ac:dyDescent="0.2">
      <c r="A995" s="14">
        <v>3</v>
      </c>
      <c r="B995" s="22" t="s">
        <v>637</v>
      </c>
      <c r="C995" s="14" t="s">
        <v>0</v>
      </c>
      <c r="D995" s="21">
        <v>1</v>
      </c>
      <c r="G995" s="23"/>
    </row>
    <row r="996" spans="1:7" ht="25.5" x14ac:dyDescent="0.2">
      <c r="A996" s="14">
        <v>4</v>
      </c>
      <c r="B996" s="22" t="s">
        <v>638</v>
      </c>
      <c r="C996" s="14" t="s">
        <v>0</v>
      </c>
      <c r="D996" s="21">
        <v>1</v>
      </c>
      <c r="G996" s="23"/>
    </row>
    <row r="997" spans="1:7" x14ac:dyDescent="0.2">
      <c r="A997" s="14"/>
      <c r="B997" s="19" t="s">
        <v>639</v>
      </c>
      <c r="C997" s="19"/>
      <c r="D997" s="47"/>
      <c r="G997" s="23"/>
    </row>
    <row r="998" spans="1:7" ht="38.25" x14ac:dyDescent="0.2">
      <c r="A998" s="14">
        <v>5</v>
      </c>
      <c r="B998" s="22" t="s">
        <v>640</v>
      </c>
      <c r="C998" s="14" t="s">
        <v>0</v>
      </c>
      <c r="D998" s="24">
        <v>1</v>
      </c>
      <c r="G998" s="23"/>
    </row>
    <row r="999" spans="1:7" ht="25.5" x14ac:dyDescent="0.2">
      <c r="A999" s="14">
        <v>6</v>
      </c>
      <c r="B999" s="22" t="s">
        <v>641</v>
      </c>
      <c r="C999" s="14" t="s">
        <v>0</v>
      </c>
      <c r="D999" s="21">
        <v>1</v>
      </c>
      <c r="G999" s="23"/>
    </row>
    <row r="1000" spans="1:7" ht="25.5" x14ac:dyDescent="0.2">
      <c r="A1000" s="14">
        <v>7</v>
      </c>
      <c r="B1000" s="22" t="s">
        <v>642</v>
      </c>
      <c r="C1000" s="14" t="s">
        <v>0</v>
      </c>
      <c r="D1000" s="24">
        <v>1</v>
      </c>
      <c r="G1000" s="23"/>
    </row>
    <row r="1001" spans="1:7" x14ac:dyDescent="0.2">
      <c r="A1001" s="14"/>
      <c r="B1001" s="19" t="s">
        <v>643</v>
      </c>
      <c r="C1001" s="19"/>
      <c r="D1001" s="47"/>
      <c r="G1001" s="23"/>
    </row>
    <row r="1002" spans="1:7" ht="38.25" x14ac:dyDescent="0.2">
      <c r="A1002" s="14">
        <v>8</v>
      </c>
      <c r="B1002" s="22" t="s">
        <v>644</v>
      </c>
      <c r="C1002" s="14" t="s">
        <v>0</v>
      </c>
      <c r="D1002" s="21">
        <v>2</v>
      </c>
      <c r="G1002" s="23"/>
    </row>
    <row r="1003" spans="1:7" x14ac:dyDescent="0.2">
      <c r="A1003" s="14">
        <v>9</v>
      </c>
      <c r="B1003" s="22" t="s">
        <v>645</v>
      </c>
      <c r="C1003" s="14" t="s">
        <v>0</v>
      </c>
      <c r="D1003" s="24">
        <v>1</v>
      </c>
      <c r="G1003" s="23"/>
    </row>
    <row r="1004" spans="1:7" ht="25.5" x14ac:dyDescent="0.2">
      <c r="A1004" s="14">
        <v>10</v>
      </c>
      <c r="B1004" s="22" t="s">
        <v>646</v>
      </c>
      <c r="C1004" s="14" t="s">
        <v>0</v>
      </c>
      <c r="D1004" s="24">
        <v>1</v>
      </c>
      <c r="G1004" s="23"/>
    </row>
    <row r="1005" spans="1:7" ht="25.5" x14ac:dyDescent="0.2">
      <c r="A1005" s="14">
        <v>11</v>
      </c>
      <c r="B1005" s="22" t="s">
        <v>647</v>
      </c>
      <c r="C1005" s="14" t="s">
        <v>0</v>
      </c>
      <c r="D1005" s="24">
        <v>1</v>
      </c>
      <c r="G1005" s="23"/>
    </row>
    <row r="1006" spans="1:7" x14ac:dyDescent="0.2">
      <c r="A1006" s="14"/>
      <c r="B1006" s="19" t="s">
        <v>648</v>
      </c>
      <c r="C1006" s="14"/>
      <c r="D1006" s="24"/>
      <c r="G1006" s="23"/>
    </row>
    <row r="1007" spans="1:7" ht="25.5" x14ac:dyDescent="0.2">
      <c r="A1007" s="14">
        <v>12</v>
      </c>
      <c r="B1007" s="22" t="s">
        <v>649</v>
      </c>
      <c r="C1007" s="14" t="s">
        <v>0</v>
      </c>
      <c r="D1007" s="24">
        <v>1</v>
      </c>
      <c r="G1007" s="23"/>
    </row>
    <row r="1008" spans="1:7" x14ac:dyDescent="0.2">
      <c r="A1008" s="14">
        <v>13</v>
      </c>
      <c r="B1008" s="22" t="s">
        <v>650</v>
      </c>
      <c r="C1008" s="14" t="s">
        <v>0</v>
      </c>
      <c r="D1008" s="21">
        <v>1</v>
      </c>
      <c r="G1008" s="23"/>
    </row>
    <row r="1009" spans="1:7" x14ac:dyDescent="0.2">
      <c r="A1009" s="14"/>
      <c r="B1009" s="19" t="s">
        <v>651</v>
      </c>
      <c r="C1009" s="14"/>
      <c r="D1009" s="21"/>
      <c r="G1009" s="23"/>
    </row>
    <row r="1010" spans="1:7" ht="38.25" x14ac:dyDescent="0.2">
      <c r="A1010" s="14">
        <v>14</v>
      </c>
      <c r="B1010" s="22" t="s">
        <v>652</v>
      </c>
      <c r="C1010" s="14" t="s">
        <v>0</v>
      </c>
      <c r="D1010" s="21">
        <v>1</v>
      </c>
      <c r="G1010" s="23"/>
    </row>
    <row r="1011" spans="1:7" x14ac:dyDescent="0.2">
      <c r="A1011" s="14"/>
      <c r="B1011" s="19" t="s">
        <v>653</v>
      </c>
      <c r="C1011" s="14"/>
      <c r="D1011" s="21"/>
      <c r="G1011" s="23"/>
    </row>
    <row r="1012" spans="1:7" ht="51" x14ac:dyDescent="0.2">
      <c r="A1012" s="14">
        <v>15</v>
      </c>
      <c r="B1012" s="22" t="s">
        <v>654</v>
      </c>
      <c r="C1012" s="14" t="s">
        <v>0</v>
      </c>
      <c r="D1012" s="21">
        <v>1</v>
      </c>
      <c r="G1012" s="23"/>
    </row>
    <row r="1013" spans="1:7" ht="25.5" x14ac:dyDescent="0.2">
      <c r="A1013" s="14">
        <v>16</v>
      </c>
      <c r="B1013" s="22" t="s">
        <v>655</v>
      </c>
      <c r="C1013" s="14" t="s">
        <v>0</v>
      </c>
      <c r="D1013" s="21">
        <v>1</v>
      </c>
      <c r="G1013" s="23"/>
    </row>
    <row r="1014" spans="1:7" ht="25.5" x14ac:dyDescent="0.2">
      <c r="A1014" s="14">
        <v>17</v>
      </c>
      <c r="B1014" s="22" t="s">
        <v>656</v>
      </c>
      <c r="C1014" s="14" t="s">
        <v>0</v>
      </c>
      <c r="D1014" s="21">
        <v>1</v>
      </c>
      <c r="G1014" s="23"/>
    </row>
    <row r="1015" spans="1:7" x14ac:dyDescent="0.2">
      <c r="A1015" s="14">
        <v>18</v>
      </c>
      <c r="B1015" s="22" t="s">
        <v>657</v>
      </c>
      <c r="C1015" s="14" t="s">
        <v>0</v>
      </c>
      <c r="D1015" s="21">
        <v>3</v>
      </c>
      <c r="G1015" s="23"/>
    </row>
    <row r="1016" spans="1:7" x14ac:dyDescent="0.2">
      <c r="A1016" s="14"/>
      <c r="B1016" s="19" t="s">
        <v>658</v>
      </c>
      <c r="C1016" s="14"/>
      <c r="D1016" s="21"/>
      <c r="G1016" s="23"/>
    </row>
    <row r="1017" spans="1:7" ht="38.25" x14ac:dyDescent="0.2">
      <c r="A1017" s="14">
        <v>19</v>
      </c>
      <c r="B1017" s="22" t="s">
        <v>659</v>
      </c>
      <c r="C1017" s="14" t="s">
        <v>0</v>
      </c>
      <c r="D1017" s="21">
        <v>1</v>
      </c>
      <c r="G1017" s="23"/>
    </row>
    <row r="1018" spans="1:7" ht="38.25" x14ac:dyDescent="0.2">
      <c r="A1018" s="14">
        <v>20</v>
      </c>
      <c r="B1018" s="22" t="s">
        <v>660</v>
      </c>
      <c r="C1018" s="14" t="s">
        <v>0</v>
      </c>
      <c r="D1018" s="21">
        <v>1</v>
      </c>
      <c r="G1018" s="23"/>
    </row>
    <row r="1019" spans="1:7" x14ac:dyDescent="0.2">
      <c r="A1019" s="14">
        <v>21</v>
      </c>
      <c r="B1019" s="22" t="s">
        <v>657</v>
      </c>
      <c r="C1019" s="14" t="s">
        <v>0</v>
      </c>
      <c r="D1019" s="21">
        <v>1</v>
      </c>
      <c r="G1019" s="23"/>
    </row>
    <row r="1020" spans="1:7" x14ac:dyDescent="0.2">
      <c r="A1020" s="14"/>
      <c r="B1020" s="19" t="s">
        <v>661</v>
      </c>
      <c r="C1020" s="14"/>
      <c r="D1020" s="21"/>
      <c r="G1020" s="23"/>
    </row>
    <row r="1021" spans="1:7" ht="25.5" x14ac:dyDescent="0.2">
      <c r="A1021" s="14">
        <v>22</v>
      </c>
      <c r="B1021" s="22" t="s">
        <v>662</v>
      </c>
      <c r="C1021" s="14" t="s">
        <v>0</v>
      </c>
      <c r="D1021" s="21">
        <v>1</v>
      </c>
      <c r="G1021" s="23"/>
    </row>
    <row r="1022" spans="1:7" ht="25.5" x14ac:dyDescent="0.2">
      <c r="A1022" s="14">
        <v>23</v>
      </c>
      <c r="B1022" s="22" t="s">
        <v>663</v>
      </c>
      <c r="C1022" s="14" t="s">
        <v>0</v>
      </c>
      <c r="D1022" s="21">
        <v>1</v>
      </c>
      <c r="G1022" s="23"/>
    </row>
    <row r="1023" spans="1:7" x14ac:dyDescent="0.2">
      <c r="A1023" s="14">
        <v>24</v>
      </c>
      <c r="B1023" s="22" t="s">
        <v>664</v>
      </c>
      <c r="C1023" s="14" t="s">
        <v>0</v>
      </c>
      <c r="D1023" s="21">
        <v>1</v>
      </c>
      <c r="G1023" s="23"/>
    </row>
    <row r="1024" spans="1:7" ht="25.5" x14ac:dyDescent="0.2">
      <c r="A1024" s="14">
        <v>25</v>
      </c>
      <c r="B1024" s="22" t="s">
        <v>665</v>
      </c>
      <c r="C1024" s="14" t="s">
        <v>0</v>
      </c>
      <c r="D1024" s="21">
        <v>1</v>
      </c>
      <c r="G1024" s="23"/>
    </row>
    <row r="1025" spans="1:7" x14ac:dyDescent="0.2">
      <c r="A1025" s="14"/>
      <c r="B1025" s="19" t="s">
        <v>666</v>
      </c>
      <c r="C1025" s="14"/>
      <c r="D1025" s="24"/>
      <c r="G1025" s="23"/>
    </row>
    <row r="1026" spans="1:7" ht="25.5" x14ac:dyDescent="0.2">
      <c r="A1026" s="14">
        <v>26</v>
      </c>
      <c r="B1026" s="22" t="s">
        <v>667</v>
      </c>
      <c r="C1026" s="14" t="s">
        <v>0</v>
      </c>
      <c r="D1026" s="21">
        <v>1</v>
      </c>
      <c r="G1026" s="23"/>
    </row>
    <row r="1027" spans="1:7" x14ac:dyDescent="0.2">
      <c r="A1027" s="14">
        <v>27</v>
      </c>
      <c r="B1027" s="22" t="s">
        <v>664</v>
      </c>
      <c r="C1027" s="14" t="s">
        <v>0</v>
      </c>
      <c r="D1027" s="21">
        <v>1</v>
      </c>
      <c r="G1027" s="23"/>
    </row>
    <row r="1028" spans="1:7" x14ac:dyDescent="0.2">
      <c r="A1028" s="14">
        <v>28</v>
      </c>
      <c r="B1028" s="22" t="s">
        <v>668</v>
      </c>
      <c r="C1028" s="14" t="s">
        <v>0</v>
      </c>
      <c r="D1028" s="21">
        <v>1</v>
      </c>
      <c r="G1028" s="23"/>
    </row>
    <row r="1029" spans="1:7" ht="25.5" x14ac:dyDescent="0.2">
      <c r="A1029" s="14">
        <v>29</v>
      </c>
      <c r="B1029" s="22" t="s">
        <v>669</v>
      </c>
      <c r="C1029" s="14" t="s">
        <v>0</v>
      </c>
      <c r="D1029" s="21">
        <v>1</v>
      </c>
      <c r="G1029" s="23"/>
    </row>
    <row r="1030" spans="1:7" x14ac:dyDescent="0.2">
      <c r="A1030" s="14">
        <v>30</v>
      </c>
      <c r="B1030" s="22" t="s">
        <v>670</v>
      </c>
      <c r="C1030" s="14" t="s">
        <v>0</v>
      </c>
      <c r="D1030" s="21">
        <v>3</v>
      </c>
      <c r="G1030" s="23"/>
    </row>
    <row r="1031" spans="1:7" x14ac:dyDescent="0.2">
      <c r="A1031" s="14"/>
      <c r="B1031" s="19" t="s">
        <v>671</v>
      </c>
      <c r="C1031" s="14"/>
      <c r="D1031" s="21"/>
      <c r="G1031" s="23"/>
    </row>
    <row r="1032" spans="1:7" ht="25.5" x14ac:dyDescent="0.2">
      <c r="A1032" s="14">
        <v>31</v>
      </c>
      <c r="B1032" s="22" t="s">
        <v>672</v>
      </c>
      <c r="C1032" s="14" t="s">
        <v>0</v>
      </c>
      <c r="D1032" s="21">
        <v>1</v>
      </c>
      <c r="G1032" s="23"/>
    </row>
    <row r="1033" spans="1:7" ht="25.5" x14ac:dyDescent="0.2">
      <c r="A1033" s="14">
        <v>32</v>
      </c>
      <c r="B1033" s="22" t="s">
        <v>673</v>
      </c>
      <c r="C1033" s="14" t="s">
        <v>0</v>
      </c>
      <c r="D1033" s="21">
        <v>1</v>
      </c>
      <c r="G1033" s="23"/>
    </row>
    <row r="1034" spans="1:7" ht="25.5" x14ac:dyDescent="0.2">
      <c r="A1034" s="14">
        <v>33</v>
      </c>
      <c r="B1034" s="22" t="s">
        <v>674</v>
      </c>
      <c r="C1034" s="14" t="s">
        <v>0</v>
      </c>
      <c r="D1034" s="21">
        <v>2</v>
      </c>
      <c r="G1034" s="23"/>
    </row>
    <row r="1035" spans="1:7" ht="38.25" x14ac:dyDescent="0.2">
      <c r="A1035" s="14">
        <v>34</v>
      </c>
      <c r="B1035" s="22" t="s">
        <v>640</v>
      </c>
      <c r="C1035" s="14" t="s">
        <v>0</v>
      </c>
      <c r="D1035" s="21">
        <v>1</v>
      </c>
      <c r="G1035" s="23"/>
    </row>
    <row r="1036" spans="1:7" ht="51" x14ac:dyDescent="0.2">
      <c r="A1036" s="14">
        <v>35</v>
      </c>
      <c r="B1036" s="22" t="s">
        <v>675</v>
      </c>
      <c r="C1036" s="14" t="s">
        <v>0</v>
      </c>
      <c r="D1036" s="21">
        <v>1</v>
      </c>
      <c r="G1036" s="23"/>
    </row>
    <row r="1037" spans="1:7" x14ac:dyDescent="0.2">
      <c r="A1037" s="14"/>
      <c r="B1037" s="19" t="s">
        <v>676</v>
      </c>
      <c r="C1037" s="14"/>
      <c r="D1037" s="21"/>
      <c r="G1037" s="23"/>
    </row>
    <row r="1038" spans="1:7" x14ac:dyDescent="0.2">
      <c r="A1038" s="14"/>
      <c r="B1038" s="19" t="s">
        <v>677</v>
      </c>
      <c r="C1038" s="14"/>
      <c r="D1038" s="21"/>
      <c r="G1038" s="23"/>
    </row>
    <row r="1039" spans="1:7" x14ac:dyDescent="0.2">
      <c r="A1039" s="14">
        <v>36</v>
      </c>
      <c r="B1039" s="22" t="s">
        <v>678</v>
      </c>
      <c r="C1039" s="14" t="s">
        <v>0</v>
      </c>
      <c r="D1039" s="21">
        <v>1</v>
      </c>
      <c r="G1039" s="23"/>
    </row>
    <row r="1040" spans="1:7" x14ac:dyDescent="0.2">
      <c r="A1040" s="14">
        <v>37</v>
      </c>
      <c r="B1040" s="22" t="s">
        <v>679</v>
      </c>
      <c r="C1040" s="14" t="s">
        <v>0</v>
      </c>
      <c r="D1040" s="21">
        <v>4</v>
      </c>
      <c r="G1040" s="23"/>
    </row>
    <row r="1041" spans="1:7" x14ac:dyDescent="0.2">
      <c r="A1041" s="14"/>
      <c r="B1041" s="19" t="s">
        <v>680</v>
      </c>
      <c r="C1041" s="14"/>
      <c r="D1041" s="21"/>
      <c r="G1041" s="23"/>
    </row>
    <row r="1042" spans="1:7" ht="25.5" x14ac:dyDescent="0.2">
      <c r="A1042" s="14">
        <v>38</v>
      </c>
      <c r="B1042" s="22" t="s">
        <v>681</v>
      </c>
      <c r="C1042" s="14" t="s">
        <v>0</v>
      </c>
      <c r="D1042" s="21">
        <v>2</v>
      </c>
      <c r="G1042" s="23"/>
    </row>
    <row r="1043" spans="1:7" ht="25.5" x14ac:dyDescent="0.2">
      <c r="A1043" s="14">
        <v>39</v>
      </c>
      <c r="B1043" s="22" t="s">
        <v>682</v>
      </c>
      <c r="C1043" s="14" t="s">
        <v>0</v>
      </c>
      <c r="D1043" s="21">
        <v>3</v>
      </c>
      <c r="G1043" s="23"/>
    </row>
    <row r="1044" spans="1:7" ht="25.5" x14ac:dyDescent="0.2">
      <c r="A1044" s="14">
        <v>40</v>
      </c>
      <c r="B1044" s="22" t="s">
        <v>673</v>
      </c>
      <c r="C1044" s="14" t="s">
        <v>0</v>
      </c>
      <c r="D1044" s="21">
        <v>2</v>
      </c>
      <c r="G1044" s="23"/>
    </row>
    <row r="1045" spans="1:7" x14ac:dyDescent="0.2">
      <c r="A1045" s="14"/>
      <c r="B1045" s="19" t="s">
        <v>205</v>
      </c>
      <c r="C1045" s="14"/>
      <c r="D1045" s="21"/>
      <c r="G1045" s="23"/>
    </row>
    <row r="1046" spans="1:7" x14ac:dyDescent="0.2">
      <c r="A1046" s="14">
        <v>41</v>
      </c>
      <c r="B1046" s="22" t="s">
        <v>683</v>
      </c>
      <c r="C1046" s="14" t="s">
        <v>0</v>
      </c>
      <c r="D1046" s="21">
        <v>1</v>
      </c>
      <c r="G1046" s="23"/>
    </row>
    <row r="1047" spans="1:7" s="6" customFormat="1" x14ac:dyDescent="0.2">
      <c r="A1047" s="1" t="s">
        <v>806</v>
      </c>
      <c r="B1047" s="2" t="s">
        <v>807</v>
      </c>
      <c r="C1047" s="4"/>
      <c r="D1047" s="5"/>
    </row>
    <row r="1048" spans="1:7" s="6" customFormat="1" ht="51" x14ac:dyDescent="0.2">
      <c r="A1048" s="1"/>
      <c r="B1048" s="7" t="s">
        <v>808</v>
      </c>
      <c r="C1048" s="3" t="s">
        <v>809</v>
      </c>
      <c r="D1048" s="3">
        <v>1</v>
      </c>
    </row>
  </sheetData>
  <mergeCells count="4">
    <mergeCell ref="A5:B5"/>
    <mergeCell ref="A1:D1"/>
    <mergeCell ref="A2:D2"/>
    <mergeCell ref="A4:B4"/>
  </mergeCells>
  <phoneticPr fontId="4" type="noConversion"/>
  <conditionalFormatting sqref="B338:B359 B366 B368:B369 B377:B379 B383 B385">
    <cfRule type="expression" dxfId="5" priority="11" stopIfTrue="1">
      <formula>#REF!="tx"</formula>
    </cfRule>
  </conditionalFormatting>
  <conditionalFormatting sqref="B367">
    <cfRule type="expression" dxfId="4" priority="12" stopIfTrue="1">
      <formula>#REF!="tx"</formula>
    </cfRule>
  </conditionalFormatting>
  <conditionalFormatting sqref="B493:B495 B500:B502 B506 B467:B486 B511:B519">
    <cfRule type="expression" dxfId="3" priority="4" stopIfTrue="1">
      <formula>#REF!="tx"</formula>
    </cfRule>
  </conditionalFormatting>
  <conditionalFormatting sqref="B712:B716">
    <cfRule type="expression" dxfId="2" priority="3" stopIfTrue="1">
      <formula>#REF!="tx"</formula>
    </cfRule>
  </conditionalFormatting>
  <conditionalFormatting sqref="B736 B738:B739">
    <cfRule type="expression" dxfId="1" priority="1" stopIfTrue="1">
      <formula>#REF!="tx"</formula>
    </cfRule>
  </conditionalFormatting>
  <conditionalFormatting sqref="B737">
    <cfRule type="expression" dxfId="0" priority="2" stopIfTrue="1">
      <formula>#REF!="tx"</formula>
    </cfRule>
  </conditionalFormatting>
  <printOptions horizontalCentered="1"/>
  <pageMargins left="0.7" right="0.7" top="0.75" bottom="0.75" header="0.3" footer="0.3"/>
  <pageSetup paperSize="9" scale="88" fitToHeight="0" orientation="portrait" horizontalDpi="4294967295"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Būvdarbu apjomi</vt:lpstr>
      <vt:lpstr>Sheet2</vt:lpstr>
      <vt:lpstr>Sheet3</vt:lpstr>
      <vt:lpstr>'Būvdarbu apjomi'!Print_Area</vt:lpstr>
      <vt:lpstr>'Būvdarbu apjomi'!Print_Titles</vt:lpstr>
    </vt:vector>
  </TitlesOfParts>
  <Company>ATF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Olga Strelkova</cp:lastModifiedBy>
  <cp:lastPrinted>2018-09-14T06:20:30Z</cp:lastPrinted>
  <dcterms:created xsi:type="dcterms:W3CDTF">2000-09-23T13:41:14Z</dcterms:created>
  <dcterms:modified xsi:type="dcterms:W3CDTF">2018-09-14T06:20:33Z</dcterms:modified>
</cp:coreProperties>
</file>