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9450" tabRatio="610" firstSheet="3" activeTab="9"/>
  </bookViews>
  <sheets>
    <sheet name="pas_kopt" sheetId="1" r:id="rId1"/>
    <sheet name="Buvn.kopt." sheetId="2" r:id="rId2"/>
    <sheet name="kop" sheetId="3" r:id="rId3"/>
    <sheet name=" Saturs" sheetId="4" r:id="rId4"/>
    <sheet name="Demont." sheetId="5" r:id="rId5"/>
    <sheet name="Gridas" sheetId="6" r:id="rId6"/>
    <sheet name="Durvis" sheetId="7" r:id="rId7"/>
    <sheet name="Apdare" sheetId="8" r:id="rId8"/>
    <sheet name="Kops.2" sheetId="9" r:id="rId9"/>
    <sheet name="Apkure" sheetId="10" r:id="rId10"/>
    <sheet name="SM" sheetId="11" r:id="rId11"/>
    <sheet name="Vent." sheetId="12" r:id="rId12"/>
    <sheet name="EL" sheetId="13" r:id="rId13"/>
    <sheet name="UK" sheetId="14" r:id="rId14"/>
    <sheet name="ESS" sheetId="15" r:id="rId15"/>
    <sheet name="Baseins" sheetId="16" r:id="rId16"/>
  </sheets>
  <definedNames>
    <definedName name="_xlnm.Print_Area" localSheetId="7">'Apdare'!$A$1:$E$37</definedName>
    <definedName name="_xlnm.Print_Area" localSheetId="9">'Apkure'!$A$1:$H$744</definedName>
    <definedName name="_xlnm.Print_Area" localSheetId="15">'Baseins'!$A$1:$E$79</definedName>
    <definedName name="_xlnm.Print_Area" localSheetId="1">'Buvn.kopt.'!$A$1:$C$30</definedName>
    <definedName name="_xlnm.Print_Area" localSheetId="4">'Demont.'!$A$1:$E$30</definedName>
    <definedName name="_xlnm.Print_Area" localSheetId="6">'Durvis'!$A$1:$E$31</definedName>
    <definedName name="_xlnm.Print_Area" localSheetId="12">'EL'!$A$1:$G$63</definedName>
    <definedName name="_xlnm.Print_Area" localSheetId="14">'ESS'!$A$1:$E$52</definedName>
    <definedName name="_xlnm.Print_Area" localSheetId="5">'Gridas'!$A$1:$E$45</definedName>
    <definedName name="_xlnm.Print_Area" localSheetId="2">'kop'!$A$1:$I$39</definedName>
    <definedName name="_xlnm.Print_Area" localSheetId="8">'Kops.2'!$A$1:$I$42</definedName>
    <definedName name="_xlnm.Print_Area" localSheetId="10">'SM'!$A$1:$E$151</definedName>
    <definedName name="_xlnm.Print_Area" localSheetId="13">'UK'!$A$1:$F$55</definedName>
    <definedName name="_xlnm.Print_Area" localSheetId="11">'Vent.'!$A$1:$G$115</definedName>
    <definedName name="_xlnm.Print_Titles" localSheetId="7">'Apdare'!$12:$13</definedName>
    <definedName name="_xlnm.Print_Titles" localSheetId="9">'Apkure'!$12:$13</definedName>
    <definedName name="_xlnm.Print_Titles" localSheetId="15">'Baseins'!$12:$13</definedName>
    <definedName name="_xlnm.Print_Titles" localSheetId="4">'Demont.'!$12:$13</definedName>
    <definedName name="_xlnm.Print_Titles" localSheetId="6">'Durvis'!$12:$13</definedName>
    <definedName name="_xlnm.Print_Titles" localSheetId="12">'EL'!$12:$13</definedName>
    <definedName name="_xlnm.Print_Titles" localSheetId="14">'ESS'!$12:$13</definedName>
    <definedName name="_xlnm.Print_Titles" localSheetId="5">'Gridas'!$12:$13</definedName>
    <definedName name="_xlnm.Print_Titles" localSheetId="10">'SM'!$12:$13</definedName>
    <definedName name="_xlnm.Print_Titles" localSheetId="13">'UK'!$12:$13</definedName>
    <definedName name="_xlnm.Print_Titles" localSheetId="11">'Vent.'!$12:$13</definedName>
  </definedNames>
  <calcPr fullCalcOnLoad="1"/>
</workbook>
</file>

<file path=xl/comments1.xml><?xml version="1.0" encoding="utf-8"?>
<comments xmlns="http://schemas.openxmlformats.org/spreadsheetml/2006/main">
  <authors>
    <author>Andris</author>
  </authors>
  <commentList>
    <comment ref="G22" authorId="0">
      <text>
        <r>
          <rPr>
            <b/>
            <sz val="8"/>
            <rFont val="Tahoma"/>
            <family val="2"/>
          </rPr>
          <t>Andris:</t>
        </r>
        <r>
          <rPr>
            <sz val="8"/>
            <rFont val="Tahoma"/>
            <family val="2"/>
          </rPr>
          <t xml:space="preserve">
šeit vajadzētu ievadīt izmaksas procentos</t>
        </r>
      </text>
    </comment>
    <comment ref="G23" authorId="0">
      <text>
        <r>
          <rPr>
            <b/>
            <sz val="8"/>
            <rFont val="Tahoma"/>
            <family val="2"/>
          </rPr>
          <t>Andris:</t>
        </r>
        <r>
          <rPr>
            <sz val="8"/>
            <rFont val="Tahoma"/>
            <family val="2"/>
          </rPr>
          <t xml:space="preserve">
šeit vajadzētu ievadīt izmaksas procentos</t>
        </r>
      </text>
    </comment>
    <comment ref="G24" authorId="0">
      <text>
        <r>
          <rPr>
            <b/>
            <sz val="8"/>
            <rFont val="Tahoma"/>
            <family val="2"/>
          </rPr>
          <t>Andris:</t>
        </r>
        <r>
          <rPr>
            <sz val="8"/>
            <rFont val="Tahoma"/>
            <family val="2"/>
          </rPr>
          <t xml:space="preserve">
šeit vajadzētu ievadīt izmaksas procentos</t>
        </r>
      </text>
    </comment>
    <comment ref="G17" authorId="0">
      <text>
        <r>
          <rPr>
            <b/>
            <sz val="8"/>
            <rFont val="Tahoma"/>
            <family val="2"/>
          </rPr>
          <t>Andris:</t>
        </r>
        <r>
          <rPr>
            <sz val="8"/>
            <rFont val="Tahoma"/>
            <family val="2"/>
          </rPr>
          <t xml:space="preserve">
šeit vajadzētu ievadīt izmaksas procentos</t>
        </r>
      </text>
    </comment>
  </commentList>
</comments>
</file>

<file path=xl/sharedStrings.xml><?xml version="1.0" encoding="utf-8"?>
<sst xmlns="http://schemas.openxmlformats.org/spreadsheetml/2006/main" count="4137" uniqueCount="828">
  <si>
    <t>Kopā:</t>
  </si>
  <si>
    <t>Mērvienība</t>
  </si>
  <si>
    <t>Daudzums</t>
  </si>
  <si>
    <t>Nr.p.k.</t>
  </si>
  <si>
    <t>(darba veids vai konstruktīvā elementa nosaukums)</t>
  </si>
  <si>
    <t>Par kopējo summu, Euro</t>
  </si>
  <si>
    <t>Kopējā darbietilpība c/h</t>
  </si>
  <si>
    <t>Kods</t>
  </si>
  <si>
    <t>Kopsavilkuma aprēķini pa darbu vai konstruktīvo elementu veidiem Nr.2</t>
  </si>
  <si>
    <t>Iekšējie specializētie darbi</t>
  </si>
  <si>
    <t>DN15</t>
  </si>
  <si>
    <t>DN20</t>
  </si>
  <si>
    <t>DN25</t>
  </si>
  <si>
    <t xml:space="preserve"> Ventilācija</t>
  </si>
  <si>
    <t>Demontāžas darbi</t>
  </si>
  <si>
    <t>*</t>
  </si>
  <si>
    <t>Tāmē nav ietverta griestu, sienu un grīdu apdare (piekārtie griesti, krāsojums, flīzes, linolejs, epoksīda pārklājums un grīdlīstes). Tāmē ietverta telpu apdare līdz baltajai apdarei</t>
  </si>
  <si>
    <t>Pārbaudīja: Tatjana Millersone Sert.Nr. 3-00058</t>
  </si>
  <si>
    <t>Apkures sistēma</t>
  </si>
  <si>
    <t>Purmo</t>
  </si>
  <si>
    <t>gb</t>
  </si>
  <si>
    <t>Hidrauliskā pārbaude</t>
  </si>
  <si>
    <t>kpl.</t>
  </si>
  <si>
    <t>t.m</t>
  </si>
  <si>
    <t>Komfovent</t>
  </si>
  <si>
    <t>kpl</t>
  </si>
  <si>
    <t>Danfoss</t>
  </si>
  <si>
    <t>Wilo</t>
  </si>
  <si>
    <t>Paroc</t>
  </si>
  <si>
    <t>Antikorozijas krāsa</t>
  </si>
  <si>
    <t>kg</t>
  </si>
  <si>
    <t>Grīdu konstrukcijas</t>
  </si>
  <si>
    <t>Iekšējie apdares darbi</t>
  </si>
  <si>
    <t>21s/500/1100</t>
  </si>
  <si>
    <t>21s/500/1400</t>
  </si>
  <si>
    <t>Vara caurule</t>
  </si>
  <si>
    <t>mont. atklāti</t>
  </si>
  <si>
    <t>Grunts cauruļuvadu apstrādei 2kārtās</t>
  </si>
  <si>
    <t>Antikorozijas krāsa cauruļuvadu apstrādei 2kārtās</t>
  </si>
  <si>
    <t>Pieplūdes-nosūces ventagregāts horizontālā izpildījumā, ūdens kalorifers, labas puses apkalp., EC dzinējs, C3 automātika - M5 klases filtrs 2x4020m³/h; 200Pa; 3`400V; 2x1.7kW</t>
  </si>
  <si>
    <t>Vadības automātika ar distances ieslēgšanas/atslēgšanas, kā arī vntilācijas intensitātes korekcijas pēc CO2 koncentrācijas papildus funkcijām</t>
  </si>
  <si>
    <t>C3</t>
  </si>
  <si>
    <t>Rāmis iekārtas uzstādīšanai 740x100x2655mm</t>
  </si>
  <si>
    <t>SSK-04.001A</t>
  </si>
  <si>
    <t>Gaisa vārsts+elektro piedziņa ar atsperi</t>
  </si>
  <si>
    <t>SRU-M-600x500+LF24</t>
  </si>
  <si>
    <t>Ūdens sajaukšanas mezgls</t>
  </si>
  <si>
    <t>PPU-4.0-25-60</t>
  </si>
  <si>
    <t>Trokšņa slāpētājs</t>
  </si>
  <si>
    <t>STS-IVRBA-800-500-700-S</t>
  </si>
  <si>
    <t>STS-IVRBA-800-500-1250-S</t>
  </si>
  <si>
    <t>Jumta gaisa izmešanas ierīce no cinkotā skārda</t>
  </si>
  <si>
    <t>SHIA-600x500</t>
  </si>
  <si>
    <t>Pāreja no cinkotā skārda</t>
  </si>
  <si>
    <t>SSF-800x500-600x500-450-1</t>
  </si>
  <si>
    <t>Pāreja no cinkotā skārda, ekscentriska</t>
  </si>
  <si>
    <t>SSF-800x500-500x500-450-5</t>
  </si>
  <si>
    <t>SSF-600x500-500x500-450-1</t>
  </si>
  <si>
    <t>Līkums-90</t>
  </si>
  <si>
    <t>AF-90-500x600</t>
  </si>
  <si>
    <t>AF-90-500x500</t>
  </si>
  <si>
    <t>AF-90-800x300</t>
  </si>
  <si>
    <t>SSF-800x300-600x300-500-1</t>
  </si>
  <si>
    <t>SSF-600x300-300x300-450-1</t>
  </si>
  <si>
    <t>Gala vāks</t>
  </si>
  <si>
    <t>AKF-500x500</t>
  </si>
  <si>
    <t>AKF-300x300</t>
  </si>
  <si>
    <t xml:space="preserve">Pievienojums plaknei </t>
  </si>
  <si>
    <t>APT-250</t>
  </si>
  <si>
    <t>APT-800x300</t>
  </si>
  <si>
    <t>Spirālveida gaisa vads no cinkotā skārda</t>
  </si>
  <si>
    <t>OS3-250</t>
  </si>
  <si>
    <t>Taisnstūra gaisa vads no cinkotā skārda</t>
  </si>
  <si>
    <t>OF-300-300</t>
  </si>
  <si>
    <t>OF-600-300</t>
  </si>
  <si>
    <t>OF-800-300</t>
  </si>
  <si>
    <t>OF-500-500</t>
  </si>
  <si>
    <t>OF-600-500</t>
  </si>
  <si>
    <t>Nosūces reste+kārba ar sānu pievienojumu</t>
  </si>
  <si>
    <t>USR-400-200+TGE-400-200-C</t>
  </si>
  <si>
    <t>Strūklas tipa gaisa sadalītājs gaisa vadā</t>
  </si>
  <si>
    <t>DK-150-1-1</t>
  </si>
  <si>
    <t>Izolācijas paklājs d=50mm</t>
  </si>
  <si>
    <t>LAFM-50</t>
  </si>
  <si>
    <t xml:space="preserve">Izēja caur jumtam </t>
  </si>
  <si>
    <t>600x500</t>
  </si>
  <si>
    <t>Skat. "CK"</t>
  </si>
  <si>
    <t>Ķieģeļu ārsienas šķērsošana</t>
  </si>
  <si>
    <t>500x500</t>
  </si>
  <si>
    <t>Siltinātas ventkameras izbūve</t>
  </si>
  <si>
    <t>5.2x2.85x2.0m</t>
  </si>
  <si>
    <t>El. Montāžas materiāli</t>
  </si>
  <si>
    <t>Sistēmas palaišana un noregulēšana</t>
  </si>
  <si>
    <t>PN kalorifera siltumapgāde un ventkameras apkure</t>
  </si>
  <si>
    <t>Tērauda caurules vitņu izgriešanai Ø1" melnās parastās</t>
  </si>
  <si>
    <t>DIN2440</t>
  </si>
  <si>
    <t>Cirkulācijas sūknis 1.4m³/st, 2.5m ūd.st, ~230V; 0.07kW</t>
  </si>
  <si>
    <t>Star-RS 25/4</t>
  </si>
  <si>
    <t>Lodveida ventilis, ūdens tem-tūra 150°C</t>
  </si>
  <si>
    <t>DN25, PN16</t>
  </si>
  <si>
    <t>Izlaides krāns ar šļutenes pievienojumu</t>
  </si>
  <si>
    <t>KFE15</t>
  </si>
  <si>
    <t>Automātiskais atgaisotājs</t>
  </si>
  <si>
    <t>3/8"</t>
  </si>
  <si>
    <t>Izolācijas čaulas</t>
  </si>
  <si>
    <t>AE32-20</t>
  </si>
  <si>
    <t>Termometrs bimetāliskais</t>
  </si>
  <si>
    <t>0-120°C</t>
  </si>
  <si>
    <t>Vienvirziena vārsts, uzmavu</t>
  </si>
  <si>
    <t>Tērauda plākšņu radiātors H=900mm ar sienas stiprinājumiem</t>
  </si>
  <si>
    <t>C21 900x500</t>
  </si>
  <si>
    <t>Termostata ventilis</t>
  </si>
  <si>
    <t>RTD-N15</t>
  </si>
  <si>
    <t>Termostats</t>
  </si>
  <si>
    <t>RTD3120</t>
  </si>
  <si>
    <t>Noslēgventilis</t>
  </si>
  <si>
    <t>RLV15</t>
  </si>
  <si>
    <t>Tērauda caurules vitņu izgriešanai Ø1/2" melnās parastās</t>
  </si>
  <si>
    <t>Izolācijas čaulas d=20mm</t>
  </si>
  <si>
    <t>AE20-20</t>
  </si>
  <si>
    <t>Sistēmas hidrauliskā pārbaude</t>
  </si>
  <si>
    <t>PN6</t>
  </si>
  <si>
    <t>Sienu un pārsegumu šķēršošana ar 2 caurulēm DN25</t>
  </si>
  <si>
    <t>Daži gaisa vadu veidgbali, uzmavas, stiprinājumi, hermetizācija utml. palīgmateriāli</t>
  </si>
  <si>
    <t>Palīgmateriāli cauruļu stiprināšanai, izolācijai, balstiem, cauruļu veidgbaliem</t>
  </si>
  <si>
    <t>Vara caurules veigbali</t>
  </si>
  <si>
    <t>Elektroapgāde un zemējums</t>
  </si>
  <si>
    <t>Durvis</t>
  </si>
  <si>
    <t xml:space="preserve">Ūdensapgāde un kanalizācija. Iekšējie tīkli. </t>
  </si>
  <si>
    <t>Ū1, T3 sistēmas</t>
  </si>
  <si>
    <t xml:space="preserve">Wavin Tigris Alupex caurule Ø16×2.0 </t>
  </si>
  <si>
    <t xml:space="preserve">Wavin Tigris Alupex caurule Ø20×2.25 </t>
  </si>
  <si>
    <t>Wavin Tigris Alupex cauruļu veidgabali</t>
  </si>
  <si>
    <t>Izolācija Armacell TUBOLIT DG TL-18/9-DG, grūti degoša</t>
  </si>
  <si>
    <t>Izolācija Armacell TUBOLIT DG TL-20/9-DG, grūti degoša</t>
  </si>
  <si>
    <t>Lodveida krāns, PN16</t>
  </si>
  <si>
    <t>Stop krāns</t>
  </si>
  <si>
    <t>Ūdens sildītājs V=10l, 1.2kW VALENCIA</t>
  </si>
  <si>
    <t>10l</t>
  </si>
  <si>
    <t>Izletnes ūdens maisitājs</t>
  </si>
  <si>
    <t xml:space="preserve">Ugunsdrošības lenta </t>
  </si>
  <si>
    <t>Ugunsdrošas putas</t>
  </si>
  <si>
    <t>Cauruļvadu skalošana un hidrauliskā pārbaude</t>
  </si>
  <si>
    <t>Montāžas un palīgmateriāli, stiprinājumi, ugunsdrošības mastika, lentas u.c.nepieciešamie materiāli</t>
  </si>
  <si>
    <t>K1 sistēma</t>
  </si>
  <si>
    <t xml:space="preserve">PP kanalizācijas caurule ar uzmavu </t>
  </si>
  <si>
    <t>DN50</t>
  </si>
  <si>
    <t>DN110</t>
  </si>
  <si>
    <t>PP kanalizācijas caurules veidgabali</t>
  </si>
  <si>
    <t>Izlene ar sifonu</t>
  </si>
  <si>
    <t>Revīzija</t>
  </si>
  <si>
    <t xml:space="preserve">Revīzijas lūka </t>
  </si>
  <si>
    <t>Ugunsdrošības lenta EI60</t>
  </si>
  <si>
    <t>Ugunsdrošības manžete EI60</t>
  </si>
  <si>
    <t>DN100</t>
  </si>
  <si>
    <t>Cauruļvadu hidrauliskā pārbaude</t>
  </si>
  <si>
    <t>Montāžas un palīgmateriāli, stiprinājumi, ugunsdrošības mastika u.c.nepieciešamie materiāli</t>
  </si>
  <si>
    <t>PP kanalizācijas caurule ar uzmavu (pagrabā)</t>
  </si>
  <si>
    <t>Tērauda caurules</t>
  </si>
  <si>
    <t>Plastmasas caurules</t>
  </si>
  <si>
    <t>DN32</t>
  </si>
  <si>
    <t>Būves nosaukums: Daugavpils 16. Vidusskolas ēkas telpu vienkāršota atjaunošana</t>
  </si>
  <si>
    <t>Būves adrese: Aveņu iela 40, Daugavpils</t>
  </si>
  <si>
    <t>Tāme sastādīta 2017.gada 22.jūnijā</t>
  </si>
  <si>
    <t>Objekta nosaukums: Daugavpils 16. Vidusskolas ēkas telpu vienkāršota atjaunošana</t>
  </si>
  <si>
    <t>Objekta adrese: Aveņu iela 40, Daugavpils</t>
  </si>
  <si>
    <t>Pasūtījuma Nr.: LV-63</t>
  </si>
  <si>
    <t>2. stāvs 25.telpa</t>
  </si>
  <si>
    <t>R.1 - R.17</t>
  </si>
  <si>
    <t xml:space="preserve">Radiātors " Plan Compact Ventil", komplektā ar sienas stiprinājumiem un noslēgarmatūru, termostātgalviņu, atgaisotāju </t>
  </si>
  <si>
    <t>33/600/2300</t>
  </si>
  <si>
    <t>Purmo, 3591</t>
  </si>
  <si>
    <t>ST.1, ST.2</t>
  </si>
  <si>
    <t>Cauruļvadu pievienojums pie esošās apkures sistēmas</t>
  </si>
  <si>
    <t>Esošās apkures sistēmas demontāža</t>
  </si>
  <si>
    <t>2. stāvs 38.telpa</t>
  </si>
  <si>
    <t>R.18, R.19, R.20</t>
  </si>
  <si>
    <t>Purmo, 958</t>
  </si>
  <si>
    <t>ST.3., ST.4, ST.5</t>
  </si>
  <si>
    <t>P.1, P.2</t>
  </si>
  <si>
    <t>Gaisa pieplūdes logu sistēma Gecco3</t>
  </si>
  <si>
    <t>L=2100mm</t>
  </si>
  <si>
    <t>P.3</t>
  </si>
  <si>
    <t>L=1700mm</t>
  </si>
  <si>
    <t>N.1, N.2, N.3</t>
  </si>
  <si>
    <t>Gaisa nosūces reste</t>
  </si>
  <si>
    <t>SV-1-250x150</t>
  </si>
  <si>
    <t>Caurules DN20 aizsargvalks L=400mm</t>
  </si>
  <si>
    <t>Logu restes Gecco3 iestrādē esošā logā</t>
  </si>
  <si>
    <t>Esošo ventkanālu tīrīšana</t>
  </si>
  <si>
    <t>2. stāvs 39.telpa</t>
  </si>
  <si>
    <t>R.21, R.22, R.23</t>
  </si>
  <si>
    <t>ST.6., ST.7, ST.8</t>
  </si>
  <si>
    <t>P.5, P.6</t>
  </si>
  <si>
    <t>P.4</t>
  </si>
  <si>
    <t>N.4, N.5, N.6</t>
  </si>
  <si>
    <t>2. stāvs 40.telpa</t>
  </si>
  <si>
    <t>R.24, R.25, R.26</t>
  </si>
  <si>
    <t>ST.9., ST.10, ST.11</t>
  </si>
  <si>
    <t>P.7, P.8</t>
  </si>
  <si>
    <t>P.9</t>
  </si>
  <si>
    <t>N.7, N.8, N.9</t>
  </si>
  <si>
    <t>2. stāvs 41.telpa</t>
  </si>
  <si>
    <t>R.27, R.28, R.29</t>
  </si>
  <si>
    <t>ST.12., ST.13, ST.14</t>
  </si>
  <si>
    <t>P.11, P.12</t>
  </si>
  <si>
    <t>P.10</t>
  </si>
  <si>
    <t>N.10, N.11, N.12</t>
  </si>
  <si>
    <t>2. stāvs 53.telpa</t>
  </si>
  <si>
    <t>R.41, R.42, R.43</t>
  </si>
  <si>
    <t>Purmo, 1120</t>
  </si>
  <si>
    <t>ST.27., ST.29, ST.28</t>
  </si>
  <si>
    <t>P.13, P.14</t>
  </si>
  <si>
    <t>P.15</t>
  </si>
  <si>
    <t>L=1400mm</t>
  </si>
  <si>
    <t>N.13, N.14, N.15</t>
  </si>
  <si>
    <t>2. stāvs 54.telpa</t>
  </si>
  <si>
    <t>R.44</t>
  </si>
  <si>
    <t>ST.30</t>
  </si>
  <si>
    <t>P.16</t>
  </si>
  <si>
    <t>L=2000mm</t>
  </si>
  <si>
    <t>2. stāvs 55.telpa</t>
  </si>
  <si>
    <t>R.45, R.46, R.47, R.48</t>
  </si>
  <si>
    <t>21s/500/1600</t>
  </si>
  <si>
    <t>Purmo, 1280</t>
  </si>
  <si>
    <t>ST.31., ST.32, ST.33, ST.34, ST.35</t>
  </si>
  <si>
    <t>P.17, P.18, P19, P.20</t>
  </si>
  <si>
    <t>2. stāvs 58.telpa</t>
  </si>
  <si>
    <t xml:space="preserve">R.50, </t>
  </si>
  <si>
    <t>21s/500/2300</t>
  </si>
  <si>
    <t>Purmo, 1688</t>
  </si>
  <si>
    <t xml:space="preserve">R.51, R.52 </t>
  </si>
  <si>
    <t>21s/500/2000</t>
  </si>
  <si>
    <t>Purmo, 1468</t>
  </si>
  <si>
    <t>ST.37, ST.38, ST.39, ST.40</t>
  </si>
  <si>
    <t>P.22, P.23, P.24</t>
  </si>
  <si>
    <t>N.19, N.20, N.21</t>
  </si>
  <si>
    <t>2. stāvs 59.telpa</t>
  </si>
  <si>
    <t>R.49</t>
  </si>
  <si>
    <t>ST.36</t>
  </si>
  <si>
    <t>P.21</t>
  </si>
  <si>
    <t>2. stāvs 42.telpa</t>
  </si>
  <si>
    <t>R.30 - R.40</t>
  </si>
  <si>
    <t>Purmo, 1050</t>
  </si>
  <si>
    <t>ST.15 - ST.26</t>
  </si>
  <si>
    <t>3. stāvs 3.telpa</t>
  </si>
  <si>
    <t>R.53, R.54, R.55</t>
  </si>
  <si>
    <t>21s/500/1800</t>
  </si>
  <si>
    <t>Purmo, 1567</t>
  </si>
  <si>
    <t>ST.41, ST.42, ST.43</t>
  </si>
  <si>
    <t>P.25, P.26</t>
  </si>
  <si>
    <t>P.27</t>
  </si>
  <si>
    <t>L=1600mm</t>
  </si>
  <si>
    <t>N.22, N.23, N.24</t>
  </si>
  <si>
    <t>3. stāvs 4.telpa</t>
  </si>
  <si>
    <t>R.56, R.57, R.58</t>
  </si>
  <si>
    <t>ST.44., ST.45, ST.46</t>
  </si>
  <si>
    <t>P.29, P.30</t>
  </si>
  <si>
    <t>L=2200mm</t>
  </si>
  <si>
    <t>P.28</t>
  </si>
  <si>
    <t>L=1900mm</t>
  </si>
  <si>
    <t>N.25, N.26, N.27</t>
  </si>
  <si>
    <t>2. stāvs 5.telpa</t>
  </si>
  <si>
    <t>R.59, R.60, R.61</t>
  </si>
  <si>
    <t>ST.47., ST.48 ST.49</t>
  </si>
  <si>
    <t>P.31, P.32</t>
  </si>
  <si>
    <t>P.33</t>
  </si>
  <si>
    <t>N.28, N.29, N.30</t>
  </si>
  <si>
    <t>3. stāvs 6.telpa</t>
  </si>
  <si>
    <t>R.62, R.63, R.64</t>
  </si>
  <si>
    <t>ST.50., ST.51, ST.52, ST.54</t>
  </si>
  <si>
    <t>P.35, P.36</t>
  </si>
  <si>
    <t>P.34</t>
  </si>
  <si>
    <t>N.31, N.32, N.33</t>
  </si>
  <si>
    <t>3. stāvs 37.telpa</t>
  </si>
  <si>
    <t>R.65, R.67, R.66</t>
  </si>
  <si>
    <t>ST54., ST.55, ST.56</t>
  </si>
  <si>
    <t>P.37, P.38</t>
  </si>
  <si>
    <t>P.39</t>
  </si>
  <si>
    <t>L=1800mm</t>
  </si>
  <si>
    <t>N.34, N.35, N.36</t>
  </si>
  <si>
    <t>3. stāvs 38.telpa</t>
  </si>
  <si>
    <t>R.68, R.69, R.70</t>
  </si>
  <si>
    <t>ST57., ST.58, ST.59</t>
  </si>
  <si>
    <t>P.41, P.42</t>
  </si>
  <si>
    <t>P.40</t>
  </si>
  <si>
    <t>N.37, N.38, N.39</t>
  </si>
  <si>
    <t>3. stāvs 39.telpa</t>
  </si>
  <si>
    <t>R.71, R.72, R.73</t>
  </si>
  <si>
    <t>ST60., ST.61, ST.62</t>
  </si>
  <si>
    <t>P.43, P.44</t>
  </si>
  <si>
    <t>P.45</t>
  </si>
  <si>
    <t>N.40, N.41, N.42</t>
  </si>
  <si>
    <t>3. stāvs 40.telpa</t>
  </si>
  <si>
    <t>R.74, R.75, R.76</t>
  </si>
  <si>
    <t>ST63., ST.64, ST.65</t>
  </si>
  <si>
    <t>P.47, P.48</t>
  </si>
  <si>
    <t>P.46</t>
  </si>
  <si>
    <t>N.43, N.44, N.45</t>
  </si>
  <si>
    <t>3. stāvs 48.telpa</t>
  </si>
  <si>
    <t>R.89, R.90, R.91</t>
  </si>
  <si>
    <t xml:space="preserve"> R.92</t>
  </si>
  <si>
    <t>Purmo, 1740</t>
  </si>
  <si>
    <t>ST.78 -ST.82.,</t>
  </si>
  <si>
    <t>P.49 - P.52</t>
  </si>
  <si>
    <t>N.46, N.47, N.48</t>
  </si>
  <si>
    <t>3. stāvs 46.telpa</t>
  </si>
  <si>
    <t>R.94, R.95, R.96</t>
  </si>
  <si>
    <t>P.54, P.55, P.56</t>
  </si>
  <si>
    <t>N.49, N.50, N.51</t>
  </si>
  <si>
    <t>3. stāvs 45.telpa</t>
  </si>
  <si>
    <t>R.93</t>
  </si>
  <si>
    <t>ST.83</t>
  </si>
  <si>
    <t>P.53</t>
  </si>
  <si>
    <t>3. stāvs 35.telpa</t>
  </si>
  <si>
    <t>R.77 - R.88</t>
  </si>
  <si>
    <t>21s/500/1000</t>
  </si>
  <si>
    <t>Purmo, 955</t>
  </si>
  <si>
    <t>ST.66 - ST.77</t>
  </si>
  <si>
    <t>4. stāvs 3.telpa</t>
  </si>
  <si>
    <t>R.97, R.98</t>
  </si>
  <si>
    <t>22/500/1600</t>
  </si>
  <si>
    <t>Purmo, 2096</t>
  </si>
  <si>
    <t>R.99</t>
  </si>
  <si>
    <t>22500/1400</t>
  </si>
  <si>
    <t>Purmo, 1835</t>
  </si>
  <si>
    <t>ST.88.1, ST.88., ST.89, ST.90</t>
  </si>
  <si>
    <t>P.57, P.58</t>
  </si>
  <si>
    <t>P.59</t>
  </si>
  <si>
    <t>N52, N.53, N.54</t>
  </si>
  <si>
    <t>4. stāvs 4.telpa</t>
  </si>
  <si>
    <t>R.100, R.101, R.102</t>
  </si>
  <si>
    <t>ST.91, ST.92, ST.93</t>
  </si>
  <si>
    <t>P.61, P.62</t>
  </si>
  <si>
    <t>P.60</t>
  </si>
  <si>
    <t>N.55, N.56, N.57</t>
  </si>
  <si>
    <t>R.103, R.104, R.105</t>
  </si>
  <si>
    <t>Purmo, 2093</t>
  </si>
  <si>
    <t>ST94., ST.95, ST.96</t>
  </si>
  <si>
    <t>P.63, P.64</t>
  </si>
  <si>
    <t>P.65</t>
  </si>
  <si>
    <t>N.58, N.59, N.60</t>
  </si>
  <si>
    <t>4. stāvs 6.telpa</t>
  </si>
  <si>
    <t>R.106, R.107, R.108</t>
  </si>
  <si>
    <t>ST97., ST.98, ST.99, ST.100</t>
  </si>
  <si>
    <t>P.67, P.68</t>
  </si>
  <si>
    <t>P66</t>
  </si>
  <si>
    <t>N.61, N.62, N.63</t>
  </si>
  <si>
    <t>4. stāvs 12.telpa</t>
  </si>
  <si>
    <t>R.109, R.110, R.111</t>
  </si>
  <si>
    <t xml:space="preserve"> ST.101, ST.102</t>
  </si>
  <si>
    <t>P697, P.70</t>
  </si>
  <si>
    <t>P71</t>
  </si>
  <si>
    <t>N.64, N.65, N.66</t>
  </si>
  <si>
    <t>4. stāvs 15.telpa</t>
  </si>
  <si>
    <t>R.112</t>
  </si>
  <si>
    <t>ST.103, ST.104</t>
  </si>
  <si>
    <t>P.72</t>
  </si>
  <si>
    <t>L=900mm</t>
  </si>
  <si>
    <t>N.67.1</t>
  </si>
  <si>
    <t>4. stāvs 16.telpa</t>
  </si>
  <si>
    <t>R.113, R.114, R.115</t>
  </si>
  <si>
    <t>Purmo, 1680</t>
  </si>
  <si>
    <t>ST105, ST.106, ST.107</t>
  </si>
  <si>
    <t xml:space="preserve"> P.74, P.75</t>
  </si>
  <si>
    <t>P.73</t>
  </si>
  <si>
    <t>N.67, N.68, N.69</t>
  </si>
  <si>
    <t>4. stāvs 17.telpa</t>
  </si>
  <si>
    <t>R.116</t>
  </si>
  <si>
    <t>22/500/1400</t>
  </si>
  <si>
    <t>ST.108</t>
  </si>
  <si>
    <t>P.76</t>
  </si>
  <si>
    <t>N.69.1</t>
  </si>
  <si>
    <t>4. stāvs 18.telpa</t>
  </si>
  <si>
    <t>R.117, R.118, R.119</t>
  </si>
  <si>
    <t>ST109, ST.110, ST.111</t>
  </si>
  <si>
    <t xml:space="preserve"> P.78, P.79</t>
  </si>
  <si>
    <t>P.77</t>
  </si>
  <si>
    <t>N.70, N.71, N.72</t>
  </si>
  <si>
    <t>4. stāvs 19.telpa</t>
  </si>
  <si>
    <t>R.120, R.121, R.122</t>
  </si>
  <si>
    <t>ST112, ST.113, ST.114</t>
  </si>
  <si>
    <t xml:space="preserve"> P.80, P.81</t>
  </si>
  <si>
    <t>P.82</t>
  </si>
  <si>
    <t>N.73, N.74, N.75</t>
  </si>
  <si>
    <t>4. stāvs 20.telpa</t>
  </si>
  <si>
    <t>R.123, R.124, R.125</t>
  </si>
  <si>
    <t>ST115, ST.116, ST.117</t>
  </si>
  <si>
    <t xml:space="preserve"> P.84, P.85</t>
  </si>
  <si>
    <t>P.83</t>
  </si>
  <si>
    <t>N.76, N.77, N.78</t>
  </si>
  <si>
    <t>4. stāvs 21.telpa</t>
  </si>
  <si>
    <t>R.126, R.127</t>
  </si>
  <si>
    <t>ST.118, ST.119</t>
  </si>
  <si>
    <t>P.86, P.87</t>
  </si>
  <si>
    <t>N.79, N.80, N.81</t>
  </si>
  <si>
    <t>4. stāvs 22.telpa</t>
  </si>
  <si>
    <t>R.128, R.129</t>
  </si>
  <si>
    <t>ST.120, ST.121</t>
  </si>
  <si>
    <t>N.82, N.83, N.84</t>
  </si>
  <si>
    <t>4. stāvs 23.telpa</t>
  </si>
  <si>
    <t>R.146, R.147, R.148, R.149</t>
  </si>
  <si>
    <t>22/500/1800</t>
  </si>
  <si>
    <t>Purmo, 2020</t>
  </si>
  <si>
    <t>P.94, P.95</t>
  </si>
  <si>
    <t>L=2300mm</t>
  </si>
  <si>
    <t>P.96, P.97</t>
  </si>
  <si>
    <t>N.85 - P.88</t>
  </si>
  <si>
    <t>4. stāvs 30.telpa</t>
  </si>
  <si>
    <t>R.142, R.143, R.144</t>
  </si>
  <si>
    <t>21S/500/1800</t>
  </si>
  <si>
    <t>Purmo, 1490</t>
  </si>
  <si>
    <t>ST134, ST.135, ST.136</t>
  </si>
  <si>
    <t xml:space="preserve"> P.142, P.143</t>
  </si>
  <si>
    <t>P.144</t>
  </si>
  <si>
    <t>N.99, N.100, N.101</t>
  </si>
  <si>
    <t>4. stāvs 29.telpa</t>
  </si>
  <si>
    <t>R.145</t>
  </si>
  <si>
    <t>22/500/2000</t>
  </si>
  <si>
    <t>Purmo, 1900</t>
  </si>
  <si>
    <t>ST.137, ST.138</t>
  </si>
  <si>
    <t>P.93</t>
  </si>
  <si>
    <t>4. stāvs 27.telpa</t>
  </si>
  <si>
    <t>R.1256 R.157, R.158</t>
  </si>
  <si>
    <t>ST.139 - ST.142</t>
  </si>
  <si>
    <t>P.103, P.104, P.105</t>
  </si>
  <si>
    <t>N.96, N.97, N.98</t>
  </si>
  <si>
    <t>4. stāvs 26.telpa</t>
  </si>
  <si>
    <t>R.155</t>
  </si>
  <si>
    <t>Purmo, 1600</t>
  </si>
  <si>
    <t>ST.143</t>
  </si>
  <si>
    <t>P.102</t>
  </si>
  <si>
    <t>4. stāvs 25.telpa</t>
  </si>
  <si>
    <t>R.151 - R.154</t>
  </si>
  <si>
    <t>Purmo, 1860</t>
  </si>
  <si>
    <t>ST.144 - ST.147</t>
  </si>
  <si>
    <t>P.98 - P.101</t>
  </si>
  <si>
    <t>N.90 - N.95</t>
  </si>
  <si>
    <t>4. stāvs 24.telpa</t>
  </si>
  <si>
    <t>R.150</t>
  </si>
  <si>
    <t>ST.148</t>
  </si>
  <si>
    <t>4. stāvs 14.telpa</t>
  </si>
  <si>
    <t>R.130 - R.141</t>
  </si>
  <si>
    <t>Purmo, 1300</t>
  </si>
  <si>
    <t>ST.122 - ST.132</t>
  </si>
  <si>
    <t>Apz.plānā</t>
  </si>
  <si>
    <r>
      <t>apvalka D</t>
    </r>
    <r>
      <rPr>
        <vertAlign val="subscript"/>
        <sz val="8"/>
        <rFont val="Arial"/>
        <family val="2"/>
      </rPr>
      <t>iekš</t>
    </r>
    <r>
      <rPr>
        <sz val="8"/>
        <rFont val="Arial"/>
        <family val="2"/>
      </rPr>
      <t>=22mm</t>
    </r>
  </si>
  <si>
    <t>Palīgmateriāli, kā cauruļu stiprinājumi, cauruļu metināšanas materiāli, cauruļu veidgbali utml.</t>
  </si>
  <si>
    <t>PN sistēma Sporta zāle</t>
  </si>
  <si>
    <t>REGO 4500 HW-L-EC-C3-M5</t>
  </si>
  <si>
    <t>Balss trauksmes izziņošanas sistēma</t>
  </si>
  <si>
    <t>Kontrolieris Plena Bosch LBB 1990/00</t>
  </si>
  <si>
    <t>Rūteris Plena Bosch LBB 1990/00</t>
  </si>
  <si>
    <t>Pastiprinātājs LBB1935/20 Plena Power Amplifier 360/240W, Evac Compliant</t>
  </si>
  <si>
    <t>Pastiprinātājs LBB1938/20 Plena Power Amplifier 720/480W, Evac Compliant</t>
  </si>
  <si>
    <t>Izsaukuma panelis LBB1996/00</t>
  </si>
  <si>
    <t>Mikrofons ar vadības klaviatūru 6 zonām Plena Bosch LBB</t>
  </si>
  <si>
    <t>Rezerves betriju modulis 24 V DC PLN-24CH12</t>
  </si>
  <si>
    <t>Akumulators 12V 65Ah SBL65-12i</t>
  </si>
  <si>
    <t>Akumulators 12V 10Ah SBL100-12i</t>
  </si>
  <si>
    <t>Līnijas kontroles modulis PLN-1EOL ar kārbu</t>
  </si>
  <si>
    <t>Skapis 19" 48U 600x600x2233 META 4901-48</t>
  </si>
  <si>
    <t>Barošanās panelis 19" 9viet</t>
  </si>
  <si>
    <t>Zemējuma komplekts POT10</t>
  </si>
  <si>
    <t>Muzikālais centrs PLE DT</t>
  </si>
  <si>
    <t>Sienas skaļrunis LB1-UW06-FL 1.5W-3W-6W/70v 6W</t>
  </si>
  <si>
    <t>Sienas skaļrunis LBC 3492/12 EVAC 20w/100v</t>
  </si>
  <si>
    <t>Griestu skaļrunis LBC3086/41, 1.5W-3W-6W/70v 6W</t>
  </si>
  <si>
    <t>Griestu skaļruna metāla kārba ar EVAC LBC3081/02</t>
  </si>
  <si>
    <t>EVAC LBC 1256/00</t>
  </si>
  <si>
    <t>Kabelis JE-H (St)H FE-180/E30 2x1.0</t>
  </si>
  <si>
    <t>Kabelis FTP 4x2x22AWG Cat5E</t>
  </si>
  <si>
    <t>Kabelis (N)HXH (ST) FE180/E30 3x2.5</t>
  </si>
  <si>
    <t>PVC caurule d20</t>
  </si>
  <si>
    <t>PVC caurule d32</t>
  </si>
  <si>
    <t>PVC caurule d50</t>
  </si>
  <si>
    <t>Ugunsizturīgs blīvējuma materiāls</t>
  </si>
  <si>
    <t>Baseina tehnoloģijas</t>
  </si>
  <si>
    <t>Peldbaseina 25x11m tehnoloģiskās iekārtas</t>
  </si>
  <si>
    <t>Filtra korpuss ,D-1400, H-1850 mm ar manometriem,  bez kolektora (Kripsol, Spānija)</t>
  </si>
  <si>
    <t>Filtra manuālais kolektors ar 5 aizbīdņiem  (Kripsol, Spānija)</t>
  </si>
  <si>
    <t xml:space="preserve">Metāla cirkulācijas sūknis P2000  2,2 kW 3-phase Q-48 m3/h, 400V (Pahlen,Zviedrija) </t>
  </si>
  <si>
    <t xml:space="preserve">Metāla filtru skalošanas sūknis Q-71 m3/h, 4,9 kW, 400V (Kripsol, Spānija) </t>
  </si>
  <si>
    <t>Kvarca smiltis filtriem 1-2mm</t>
  </si>
  <si>
    <t>Kvarca smiltis filtriem 0,4-0,8 mm</t>
  </si>
  <si>
    <t>Aktīvā ogle</t>
  </si>
  <si>
    <t>Aktīvās ogles filtrs D-760mm (Kripsol, Spānija)</t>
  </si>
  <si>
    <t xml:space="preserve">Siltummainis 120kW ar elektronisko termoregulatoru, no nerūsējoša tērauda AISI-316 ar bronzas - PVC saskrūvēm (Pahlen, Zviedrija) </t>
  </si>
  <si>
    <t xml:space="preserve">Elektromagnētiskais vārsts </t>
  </si>
  <si>
    <t xml:space="preserve"> Baseina sienas ūdens padeves sprauslas d=63mm
PVC, Astral, Spānija </t>
  </si>
  <si>
    <t>Baseina sienas sprauslu pārejas d=75mm
PVC</t>
  </si>
  <si>
    <t xml:space="preserve">PH un brīvā hlora Redox testēšanas un automātiskās dozēšanas sistēma ar membrānas sūkņiem 4l/h 5bar (Bayrol, Vācija) </t>
  </si>
  <si>
    <t xml:space="preserve">Flokulanta automātiskais dozators Vario (Bayrol, Vācija) </t>
  </si>
  <si>
    <t xml:space="preserve">Algacīda automātiskais dozators Vario (Bayrol, Vācija) </t>
  </si>
  <si>
    <t xml:space="preserve">PH pazeminošs šķīdums 35kg (35-40%) (Bayrol, Vācija) </t>
  </si>
  <si>
    <t xml:space="preserve">Hlora šķīdums 35kg (12-15%) (Bayrol, Vācija) </t>
  </si>
  <si>
    <t xml:space="preserve">Šķidrais flokulants 20kg (Bayrol, Vācija) </t>
  </si>
  <si>
    <t xml:space="preserve">Algacīds 18L (5-10%) (Bayrol, Vācija) </t>
  </si>
  <si>
    <t xml:space="preserve">CL/PH rokas testeris (Bayrol, Vācija) </t>
  </si>
  <si>
    <t xml:space="preserve">Pulētas nerūs. tērauda kāpnes 5 pakāpienu ar flanču stiprinājumiem un paplašinātu augšējo pakāpienu </t>
  </si>
  <si>
    <t xml:space="preserve">Baseina tīrīšanas iekārtas cauruļu trases metāla priekšfiltrs KF.B (Kripsol, Spānija) </t>
  </si>
  <si>
    <t xml:space="preserve">Elektrovadības automātika un elektroinstalācija </t>
  </si>
  <si>
    <t xml:space="preserve"> Pludiņu līnijas celiņu nodalīšanai D100mm 25m ar spriegotājiem (Astral, Spānija) </t>
  </si>
  <si>
    <t xml:space="preserve"> Pludiņu līniju stiprinājumu komplekts no nerūsējošā tērauda  (Astral, Spānija) </t>
  </si>
  <si>
    <t>Starta platforma 00144,h=700mm, ar stiprinājumiem (Astral, Spānija)</t>
  </si>
  <si>
    <t>Caurules, savienotāji, ventiļi, leņķi montāžai /pēc projekta</t>
  </si>
  <si>
    <t>Peldbaseina 5x10m tehnoloģiskās iekārtas</t>
  </si>
  <si>
    <t>Filtra korpuss ,D-1200, H-1850 mm ar manometriem,  bez kolektora (Kripsol, Spānija)</t>
  </si>
  <si>
    <t>Filtra manuālais kolektors ar 5 aizbīdņiem  D90(Kripsol, Spānija)</t>
  </si>
  <si>
    <t xml:space="preserve">Metāla cirkulācijas sūknis P2000 2.2kW 3-phase Q-33 m3/h,  400V (Pahlen,Zviedrija) </t>
  </si>
  <si>
    <t xml:space="preserve">Filtru skalošanas sūknis Q-58 m3/h, 3,7 kW, 400V (Kripsol, Spānija) </t>
  </si>
  <si>
    <t>Aktīvās ogles filtrs D-520mm  ( Spānija)</t>
  </si>
  <si>
    <t xml:space="preserve">Siltummainis 75kW ar elektronisko termoregulatoru, no nerūsējoša tērauda AISI-316 ar bronzas - PVC saskrūvēm (Pahlen, Zviedrija) </t>
  </si>
  <si>
    <t xml:space="preserve">Pulētas nerūs. tērauda kāpnes 3 pakāpienu ar flanču stiprinājumiem un paplašinātu augšējo pakāpienu </t>
  </si>
  <si>
    <t>Elektrosadalnes</t>
  </si>
  <si>
    <t>Spēka elektrosadales skapis GGS</t>
  </si>
  <si>
    <t>v/apm</t>
  </si>
  <si>
    <t>Profiline IP30</t>
  </si>
  <si>
    <t>Spēka elektrosadales skapis GS-1.2, GS-2.2, GS-1.3</t>
  </si>
  <si>
    <t>Spēka elektrosadales skapis GS-2.3</t>
  </si>
  <si>
    <t>Spēka elektrosadales skapis GS-2.4</t>
  </si>
  <si>
    <t>Spēka elektrosadales skapis GS-1.4</t>
  </si>
  <si>
    <t>Spēka elektrosadales skapis GS-3.2</t>
  </si>
  <si>
    <t>Spēka elektrosadales skapis GS-3.4</t>
  </si>
  <si>
    <t>Gaismekļi</t>
  </si>
  <si>
    <t>NORTHCLIFFE</t>
  </si>
  <si>
    <t>Griestos iebūvēta armatūra ar LED-38W, 1481x90x80, IP20 - Bali</t>
  </si>
  <si>
    <t>Virsbūvēta armatūra ar LED-36W, 1565x175x55, IP20 - Tucana</t>
  </si>
  <si>
    <t>Virsbūvēta armatūra ar LED-19W, 300x300x125, IP40 - Lodos</t>
  </si>
  <si>
    <t>Virsbūvēta armatūra ar LED-124W, 1400x236x60, IP65 - Sky A LED</t>
  </si>
  <si>
    <t>Sprādziendroša virsbūvēta armatūra ar LED-29W, 1572x96x111, IP65, Barat</t>
  </si>
  <si>
    <t>Avārijas gaismeklis IZEJA ar akumulatoru, 5W, IP65 - Stūres, deg bez sprieguma 1 stundu</t>
  </si>
  <si>
    <t>Avārijas gaismeklis 3W, IP65, Apollon ar akumulatoru, deg bez sprieguma 1 stundu</t>
  </si>
  <si>
    <t>Instalācijas materiāli</t>
  </si>
  <si>
    <t>Transformators 400/36V, 2.5kW</t>
  </si>
  <si>
    <t>Slēdzis 230V, 10A, IP44</t>
  </si>
  <si>
    <t>Pārslēdzis 230V, 10A, IP20</t>
  </si>
  <si>
    <t>Grupslēdzis 230V, 10A, IP20</t>
  </si>
  <si>
    <t>Slēdzis 230V, 10A, IP20</t>
  </si>
  <si>
    <t>Sienas kontakts 230V, 16A, IP20</t>
  </si>
  <si>
    <t>Sienas kontakts 400V, 16A, IP44</t>
  </si>
  <si>
    <t>Sienas kontakts 230V, 16A, IP44</t>
  </si>
  <si>
    <t>5-dzīslu vara kabelis 4x25+16S</t>
  </si>
  <si>
    <t>MCMK</t>
  </si>
  <si>
    <t>5-dzīslu vara kabelis 4x6+6S</t>
  </si>
  <si>
    <t>3-dzīslu vara kabelis 3x1.5</t>
  </si>
  <si>
    <t>MMJ</t>
  </si>
  <si>
    <t>3-dzīslu vara kabelis 5x1.5</t>
  </si>
  <si>
    <t>Gofrēta caurule EVOEL 320N, D=40/31.5</t>
  </si>
  <si>
    <t>Gofrēta caurule EVOEL 320N, D=32/24.6</t>
  </si>
  <si>
    <t>Kabeļu plaukts MEK-70</t>
  </si>
  <si>
    <t>Nozarkārba z/a</t>
  </si>
  <si>
    <t>Ugunsdrošais kabeļu disks CFS-D25</t>
  </si>
  <si>
    <t>Nepārtrauktas barošanas bloks Mustek 636, 650VA, LCD Schuko. Darbības ilgums 16min.</t>
  </si>
  <si>
    <t>Ugunsdrošais kabeļu disks CFS-D25 (35gb.iep.)</t>
  </si>
  <si>
    <t>iepak</t>
  </si>
  <si>
    <t>Hilti</t>
  </si>
  <si>
    <t>Ugunsdrošais akrila hermētiķis CFS ACR (D=40mm)</t>
  </si>
  <si>
    <t>V50-3+NPE-280 CombiController 3-polu</t>
  </si>
  <si>
    <t>Poetnciālu izlīdzinošā kopne 217mm CuZn</t>
  </si>
  <si>
    <t>Esoša monolīta dz/b plātne</t>
  </si>
  <si>
    <t>Akmens vates siltumizolācija un skaņas izolācija Paroc SSB1 vai ekvivalents, 30mm</t>
  </si>
  <si>
    <t>Grīdas konstrukcija, G-1</t>
  </si>
  <si>
    <t>Grīdas konstrukcija, G-2</t>
  </si>
  <si>
    <t>Griesti</t>
  </si>
  <si>
    <t>Sienas</t>
  </si>
  <si>
    <t>Vecās krāsas demontāža no sienām</t>
  </si>
  <si>
    <t>Esošo durvju bloku demontāža</t>
  </si>
  <si>
    <t>Esošās grīdas konstrukcijas demontāža 78mm biezumā</t>
  </si>
  <si>
    <t>Esošās grīdas konstrukcijas demontāža 80mm biezumā</t>
  </si>
  <si>
    <t>Būvgružu iznešana, izvešana un utilizācija</t>
  </si>
  <si>
    <t>Vecās krāsas demontāža no griestiem</t>
  </si>
  <si>
    <t>Sienu aizsardzība</t>
  </si>
  <si>
    <t>Plātņu materiāla lokšņu h=300mm montāža mācību solu augstumā, lai pasargātu sienas no mehāniskajiem bojājumiem</t>
  </si>
  <si>
    <t>Baseina pieslēgšana esošai inženiertehniskai apgādes sistēmai atbilstoši TN projektam, tai skaitā ŪK,EL,apkures pieslēgumu nodrošināšanai.</t>
  </si>
  <si>
    <t xml:space="preserve">Būves nosaukums </t>
  </si>
  <si>
    <t>Daugavpils 16. Vidusskolas ēkas telpu vienkāršota atjaunošana</t>
  </si>
  <si>
    <t>Aveņu iela 40, Daugavpils</t>
  </si>
  <si>
    <t>Paredzētās līgumcenas koptāme</t>
  </si>
  <si>
    <t xml:space="preserve">Būves adrese   </t>
  </si>
  <si>
    <t>Pasūtījuma Nr.</t>
  </si>
  <si>
    <t>LV-63</t>
  </si>
  <si>
    <r>
      <t>m</t>
    </r>
    <r>
      <rPr>
        <vertAlign val="superscript"/>
        <sz val="10"/>
        <rFont val="Arial"/>
        <family val="2"/>
      </rPr>
      <t>2</t>
    </r>
  </si>
  <si>
    <r>
      <t>m</t>
    </r>
    <r>
      <rPr>
        <vertAlign val="superscript"/>
        <sz val="10"/>
        <rFont val="Arial"/>
        <family val="2"/>
      </rPr>
      <t>3</t>
    </r>
  </si>
  <si>
    <t xml:space="preserve">Betona pretputekļu krāsojums </t>
  </si>
  <si>
    <t>Grīdlīste h=150мм  montāža</t>
  </si>
  <si>
    <t>t m</t>
  </si>
  <si>
    <t>Grīdas konstrukcija, G-3</t>
  </si>
  <si>
    <t>Esošā grīdas seguma izlīdzināšana</t>
  </si>
  <si>
    <t>Esošā grīdas seguma krāsošana</t>
  </si>
  <si>
    <t>1-komponenta lakas krāsa uz ātri žūstošu mākslīgo sveķu un šķīdinātāju bāzes Berger - Spielfeldmarkierungsfarbe vai analoga</t>
  </si>
  <si>
    <t>l</t>
  </si>
  <si>
    <t>Marķējamo līniju atjaumošana</t>
  </si>
  <si>
    <t>Polietilēna plēves ieklāšana</t>
  </si>
  <si>
    <t>Stiegrota betona izlīdzinošais slānis 50 mm</t>
  </si>
  <si>
    <t xml:space="preserve">Esošā grīdas  krāsas noņemšana   </t>
  </si>
  <si>
    <t>Monolītā izlīdzinoša maisījuma ieklājums</t>
  </si>
  <si>
    <t xml:space="preserve">Līme Forbo 640 Eurostar Special, EC1  </t>
  </si>
  <si>
    <t>Heterogēns PVH Forbo Surestep</t>
  </si>
  <si>
    <t>13-līgumc</t>
  </si>
  <si>
    <t>05-līgumc</t>
  </si>
  <si>
    <t>08-līgumc</t>
  </si>
  <si>
    <t>10-līgumc</t>
  </si>
  <si>
    <t>02-līgumc</t>
  </si>
  <si>
    <t>Esošā grīdas seguma, skolotāja podiuma demontāža ar demontētā utilizāciju</t>
  </si>
  <si>
    <t>Esošā grīdas seguma demontāža ar demontētā utilizāciju</t>
  </si>
  <si>
    <t>D-1 durvju montāža</t>
  </si>
  <si>
    <t xml:space="preserve">Standarta durvju bloka izmēri: Vienviru durvis - 880 x 2080 mm ailei 950 х 2100 (h) mm Ugunsizturības pakāpe: Ei15 (15 minūtes) Skaņas izolācijas pakāpe: Rw37dB Durvju vērtnes biezums: 62 mm Durvju kārbas dziļums: 92 mm Apdare: krāsotas Eņģes: regulējamas – 3 gab.Slieksnis: biezums 25 mm, ozolkoka ar alumīnija uzliku Blīvgumija: iestrādāta vērtnē Bez stiklojuma Furnitūra: atbilstoši prasībām Analogs "Mi Casa". www.micasa.lv                                                                        </t>
  </si>
  <si>
    <t xml:space="preserve">Standarta durvju bloka izmēri: Divviru durvis - 1480 x 2080 mm ailei 1500 х 2100 (h) mm Ugunsizturības pakāpe: Ei15 (15 minūtes) Skaņas izolācijas pakāpe: Rw37dB Durvju vērtnes biezums: 62 mm Durvju kārbas dziļums: 92 mm Apdare: krāsotas Eņģes: regulējamas – 3 gab.Slieksnis: biezums 25 mm, ozolkoka ar alumīnija uzliku Blīvgumija: iestrādāta vērtnē Bez stiklojuma Furnitūra: atbilstoši prasībām Analogs "Mi Casa". www.micasa.lv                                                                         </t>
  </si>
  <si>
    <t>D-2 durvju montāža</t>
  </si>
  <si>
    <t>D-3 EL30 durvju montāža</t>
  </si>
  <si>
    <t xml:space="preserve">Vienviru durvis - 880 x 2080 mm ailei 950 х 2100 (h) mm Metāliskas durvis ar slieksni, ar noblīvētām piedurlīstēm, ar pašaizvēršanās mehānismu Nodrošināt ugunsizturību EI 30 </t>
  </si>
  <si>
    <t xml:space="preserve">Divviru durvis - 1480 x 2080 mm ailei 1500 х 2100 (h) mm Metāliskas durvis ar slieksni, ar noblīvētām piedurlīstēm, ar pašaizvēršanās mehānismu, neverams logs Nodrošināt ugunsizturību EI 30 </t>
  </si>
  <si>
    <t>D-4 EL30 durvju montāža</t>
  </si>
  <si>
    <t xml:space="preserve">GR-1 </t>
  </si>
  <si>
    <t>Virsmu pirmskrāsošanas sagatavošanas darbi (līdzināšana, špaktelēšana, gruntēšana)</t>
  </si>
  <si>
    <t>Virsmu klāšana ar krāsu uz ūdens bāzes (Luja 40). Tonis saskaņojams ar pasūtītāju</t>
  </si>
  <si>
    <t>GR-2</t>
  </si>
  <si>
    <t>Virsmu klāšana ar krāsu uz ūdens bāzes ar krītu (Vivacolor). Tonis saskaņojams ar pasūtītāju</t>
  </si>
  <si>
    <t>GR-3</t>
  </si>
  <si>
    <t>Piekartē griestn "Owacoustic" Brillianto montāža. Tonis saskaņojams ar pasūtītāju</t>
  </si>
  <si>
    <t>Virsmu krāsošana ar balto ūdensemulsijas krāsu</t>
  </si>
  <si>
    <t>Virsmu krāsošana ar ūdensemulsijas krāsu Tonis saskaņojams ar pasūtītāju</t>
  </si>
  <si>
    <t>17-līgumc</t>
  </si>
  <si>
    <t>Nepieciešamo atveru izgatavošana un aizdare</t>
  </si>
  <si>
    <t>Esošās apkures sistēmas demontāža ar demontētā utilizāciju</t>
  </si>
  <si>
    <t>Esošās sistēmas demontāža ar demontētā utilizāciju</t>
  </si>
  <si>
    <t>18-līgumc</t>
  </si>
  <si>
    <t>Citi darbi</t>
  </si>
  <si>
    <t>Esošās elektrointstalācijas demontāža ar demontētā utilizāciju</t>
  </si>
  <si>
    <t>Nepieciešamo atveru un rievu izgatavošana ar to pēcmontāžas aizdari</t>
  </si>
  <si>
    <t>14-līgumc</t>
  </si>
  <si>
    <t>16-līgumc</t>
  </si>
  <si>
    <t>Esošās sistēmas demontāžās darbi ar demontētā utilizāciju</t>
  </si>
  <si>
    <t>19-līgumc</t>
  </si>
  <si>
    <t>30-līgumc</t>
  </si>
  <si>
    <t>Tehnoloģisko ailu montāža</t>
  </si>
  <si>
    <t>Pagrabstāvs</t>
  </si>
  <si>
    <t>EN 10025 L 75x6 montāža</t>
  </si>
  <si>
    <t>EN 10025 t=6.0 montāža</t>
  </si>
  <si>
    <t>EN 10080 ∅ 10 B500B montāža</t>
  </si>
  <si>
    <t>Keramzīta paneļa demontāža ar utilizāciju</t>
  </si>
  <si>
    <t>Pārsedzes</t>
  </si>
  <si>
    <t>Ailu izzāģēšana ar izzāģētā utilizāciju</t>
  </si>
  <si>
    <t>Pārsedzžu izveides vietu apbetonēšana pielietojot sietu</t>
  </si>
  <si>
    <t>Sagatavošanas darbi ailu izzāģēšanai (caurumu urbšana, gropju izveide, citi darbi)</t>
  </si>
  <si>
    <t>Palīgmateriāli (ķīļi, savilces, citi)</t>
  </si>
  <si>
    <t>Pārsedzes PR1 montāža</t>
  </si>
  <si>
    <t>Pārsedzes PR4 montāža</t>
  </si>
  <si>
    <t xml:space="preserve">AEROC 1600*150*200 </t>
  </si>
  <si>
    <t xml:space="preserve">EN 10025 [UPN 140 </t>
  </si>
  <si>
    <t xml:space="preserve">EN 10025 t=10.0 </t>
  </si>
  <si>
    <t xml:space="preserve">Skrūves M16 </t>
  </si>
  <si>
    <t>Jumts</t>
  </si>
  <si>
    <t>Dzelzsbetona plātnes demontāža ar utilizāciju</t>
  </si>
  <si>
    <t>EN 10025 L 100*8 montāža</t>
  </si>
  <si>
    <t xml:space="preserve">EN 10080 ∅ 8 B500B </t>
  </si>
  <si>
    <t>EN 10025 [UPN 220 montāža</t>
  </si>
  <si>
    <t>EN 10080 ∅ 8 B500B  montāža</t>
  </si>
  <si>
    <t>Betons C16/20 iestrāde</t>
  </si>
  <si>
    <t>EN 10025 L 45*4 montāža</t>
  </si>
  <si>
    <t>EN 10025 - 4 montāža</t>
  </si>
  <si>
    <t>EN 10025 -3 montāža</t>
  </si>
  <si>
    <t xml:space="preserve">Ailu aizmūrēšana ar FIBO3 blokiem </t>
  </si>
  <si>
    <t>Apmetuma ierīkošana no abām pusēm.</t>
  </si>
  <si>
    <t>FIBO3 bloki</t>
  </si>
  <si>
    <t>mūrjava</t>
  </si>
  <si>
    <t xml:space="preserve">palīgmateriāli </t>
  </si>
  <si>
    <t>apmetuma java</t>
  </si>
  <si>
    <t>07-līgumc</t>
  </si>
  <si>
    <t>06-līgumc</t>
  </si>
  <si>
    <t>Demontāža</t>
  </si>
  <si>
    <t>Kvarca smilšu filtrs Ø 1400 mm demontāža ar demontētā utilizāciju</t>
  </si>
  <si>
    <t>Peldbaseina demontējamais aprīkojums</t>
  </si>
  <si>
    <t>Bērnu baseina demontējamais aprīkojums</t>
  </si>
  <si>
    <t>Metāla cirkulācijas sūknis demontāža ar demontētā utilizāciju</t>
  </si>
  <si>
    <t>Filtrācijas priekšgrozs demontāža ar demontētā utilizāciju</t>
  </si>
  <si>
    <t>Siltumapmaiņas bloks demontāža ar demontētā utilizāciju</t>
  </si>
  <si>
    <t>Cauruļu trases (ūdens padeve uz baseinu, ūdens savākšana uz cirkulāciju, filtru apsaite) demontāža ar demontētā utilizāciju</t>
  </si>
  <si>
    <t>Tehnoloģisko atveru aizdare pēc lielgabarīta iekāru montāžas bērnu peldbaseinā ar apdari</t>
  </si>
  <si>
    <t>Tehnoloģisko atveru aizdare pēc lielgabarīta iekāru montāžas peldbaseinā ar apdari</t>
  </si>
  <si>
    <t xml:space="preserve">Tehnoloģisko atveru izbūve lielgabarīta iekāru demontāžas nodrošināšanai </t>
  </si>
  <si>
    <t>Esošās drenas demontāža ar demontētā utilizāciju (sasakaņā ar lapu TP-7)</t>
  </si>
  <si>
    <t>Esošās drenas demontāža ar demontētā utilizāciju (sasakaņā ar lapu TP-9)</t>
  </si>
  <si>
    <t>Esoša padeves no sienas demontāža ar demontētā utilizāciju (sasakaņā ar lapu TP-9)</t>
  </si>
  <si>
    <t>Jaunas drenas montāžas vietas apdare (sasakaņā ar lapu TP-9 )</t>
  </si>
  <si>
    <t>Jaunas padeves no sienas  montāžas vietas apdari (sasakaņā ar lapu TP-9)</t>
  </si>
  <si>
    <t>Jaunas drenas montāžas vietas apdare (sasakaņā ar lapu TP-7)</t>
  </si>
  <si>
    <t xml:space="preserve">Drene baseina grīdā D110 (nerūs. tērauda )  </t>
  </si>
  <si>
    <t>Kvarca smilšu filtrs Ø 1200 mm demontāža ar demontētā utilizāciju</t>
  </si>
  <si>
    <t>Durvju ailu apdare</t>
  </si>
  <si>
    <t>sist</t>
  </si>
  <si>
    <t>Sastādīja: Tatjana Millersone Sert.Nr. 3-00058</t>
  </si>
  <si>
    <t xml:space="preserve">Objekta nosaukums </t>
  </si>
  <si>
    <t>m</t>
  </si>
  <si>
    <r>
      <t>Esošā siltumtīkla izolētu tērauda cauruļvadu ar diametru līdz DN40 demontāža esošajā skolas ēkā zem griestiem.</t>
    </r>
    <r>
      <rPr>
        <sz val="9"/>
        <rFont val="Arial"/>
        <family val="2"/>
      </rPr>
      <t xml:space="preserve"> Precizēt uz vietas darbu apjomu un precizēt ar pasūtītāju par materiālu utilizācijas nepieciešamību</t>
    </r>
  </si>
  <si>
    <r>
      <t>Esošo izolēto cauruļvadu ar diametru līdz DN50 demontāža esošajā siltummezglā Nr.2</t>
    </r>
    <r>
      <rPr>
        <sz val="9"/>
        <rFont val="Arial"/>
        <family val="2"/>
      </rPr>
      <t xml:space="preserve"> Precizēt uz vietas darbu apjomu un precizēt ar pasūtītāju par materiālu utilizācijas nepieciešamību</t>
    </r>
  </si>
  <si>
    <r>
      <t>Esošo tērauda cauruļvadu utilizācija</t>
    </r>
    <r>
      <rPr>
        <sz val="9"/>
        <rFont val="Arial"/>
        <family val="2"/>
      </rPr>
      <t xml:space="preserve"> Precizēt uz vietas darbu apjomu un precizēt ar pasūtītāju par materiālu utilizācijas nepieciešamību</t>
    </r>
  </si>
  <si>
    <r>
      <t>Esošās cauruļvadu siltumizolācijas utilizācija</t>
    </r>
    <r>
      <rPr>
        <sz val="9"/>
        <rFont val="Arial"/>
        <family val="2"/>
      </rPr>
      <t xml:space="preserve"> Apjomu precizēt uz vietas</t>
    </r>
  </si>
  <si>
    <r>
      <t>m</t>
    </r>
    <r>
      <rPr>
        <vertAlign val="superscript"/>
        <sz val="11"/>
        <color indexed="8"/>
        <rFont val="Arial"/>
        <family val="2"/>
      </rPr>
      <t>3</t>
    </r>
  </si>
  <si>
    <r>
      <t xml:space="preserve">Esošās elektroniskās vadības sistēmas  demontāža </t>
    </r>
    <r>
      <rPr>
        <sz val="9"/>
        <rFont val="Arial"/>
        <family val="2"/>
      </rPr>
      <t>Precizēt ar pasūtītāju par tā turpmāko izmantošanu.</t>
    </r>
  </si>
  <si>
    <r>
      <t>Esošā elektroniskā siltuma automātiskās vadības bloka demontāža</t>
    </r>
    <r>
      <rPr>
        <sz val="9"/>
        <rFont val="Arial"/>
        <family val="2"/>
      </rPr>
      <t xml:space="preserve"> Precizēt ar siltumenerģijas patērētāju par tā turpmāko izmantošanu.</t>
    </r>
  </si>
  <si>
    <r>
      <t>Esošā plākšņu tipa siltummaiņa ar tā siltumizolācijas apvalku un montāžas rāmi demontāžu.</t>
    </r>
    <r>
      <rPr>
        <sz val="9"/>
        <rFont val="Arial"/>
        <family val="2"/>
      </rPr>
      <t xml:space="preserve"> Paredzēts montāžai siltummezglā Nr.1</t>
    </r>
  </si>
  <si>
    <r>
      <t>Esošā apkures sistēmas cirkulācijas sūkņa un tā elektroinstalācijas materiālu demontāža</t>
    </r>
    <r>
      <rPr>
        <sz val="9"/>
        <rFont val="Arial"/>
        <family val="2"/>
      </rPr>
      <t xml:space="preserve"> Precizēt ar siltumenerģijas patērētāju par tā turpmāko izmantošanu.</t>
    </r>
  </si>
  <si>
    <r>
      <t>Esošā regulējošā vārstā ar tā izpildmehānismu un elektroinstalācijas materiālu demontāža</t>
    </r>
    <r>
      <rPr>
        <sz val="9"/>
        <rFont val="Arial"/>
        <family val="2"/>
      </rPr>
      <t xml:space="preserve"> Paredzēts montāžai siltummezglā Nr.1</t>
    </r>
  </si>
  <si>
    <r>
      <t>Esošā izplešanās trauka ar V=140 l demontāža</t>
    </r>
    <r>
      <rPr>
        <sz val="9"/>
        <rFont val="Arial"/>
        <family val="2"/>
      </rPr>
      <t xml:space="preserve"> Paredzēts montāžai siltummezglā Nr.1</t>
    </r>
  </si>
  <si>
    <r>
      <t>Cauruļvadu noslēgarmatūru un montāžas veidgabalu demontāža</t>
    </r>
    <r>
      <rPr>
        <sz val="9"/>
        <rFont val="Arial"/>
        <family val="2"/>
      </rPr>
      <t xml:space="preserve"> Precizēt ar siltumenerģijas patērētāju par tā turpmāko izmantošanu.</t>
    </r>
  </si>
  <si>
    <r>
      <t>Esošās iekārtu un cauruļvadu siltumizolācijas demontāža ar materiālu utilizāciju</t>
    </r>
    <r>
      <rPr>
        <sz val="10"/>
        <rFont val="Arial"/>
        <family val="2"/>
      </rPr>
      <t xml:space="preserve"> Precizēt uz vietas  </t>
    </r>
  </si>
  <si>
    <t>Siltummezgls Nr.1</t>
  </si>
  <si>
    <t>Ventilācijas sistēmas kalorifera siltumapgādes sistēma (no jauna projektēta).</t>
  </si>
  <si>
    <r>
      <t>Saglabājams un pārvietojams esošais automātiskās vadības bloks CORRIGO E15 ar projektētās ventilācijas sistēmas kaloriferu siltumapgādes sistēmas siltummaiņa automātiskās vadības apsaisti. CORRIGO E15</t>
    </r>
    <r>
      <rPr>
        <sz val="10"/>
        <rFont val="Arial"/>
        <family val="2"/>
      </rPr>
      <t xml:space="preserve"> Esošs siltummezglā, vai paredzams jauns "DANFOS"</t>
    </r>
  </si>
  <si>
    <r>
      <t>Esošā āra gaisa termosensora TG-UH/PT1000 pieslēgums pārvietotajam CORRIGO E15</t>
    </r>
    <r>
      <rPr>
        <sz val="10"/>
        <rFont val="Arial"/>
        <family val="2"/>
      </rPr>
      <t xml:space="preserve"> Esošs siltummezglā, vai paredzams jauns "DANFOS"</t>
    </r>
  </si>
  <si>
    <t>Automātiskās vadības bloka CORRIGO E15 pievienojums siltumnesēja termosensoram, divgaitu vārstam un sūkņa vadībai</t>
  </si>
  <si>
    <r>
      <t>Ūdens termosensors ESMU-100</t>
    </r>
    <r>
      <rPr>
        <sz val="10"/>
        <rFont val="Arial"/>
        <family val="2"/>
      </rPr>
      <t>"DANFOS"</t>
    </r>
  </si>
  <si>
    <t>Automātiskās vadības bloka CORRIGO E15 signālkabeļu elektroinstalācija</t>
  </si>
  <si>
    <r>
      <t>Lodēts plākšņu siltummainis ventilācijas sistēmas kalorifera siltuma apgādes sistēmas ūdens sagatavošanai Q= 18,5 kW XB06L-1-16</t>
    </r>
    <r>
      <rPr>
        <sz val="10"/>
        <rFont val="Arial"/>
        <family val="2"/>
      </rPr>
      <t>"DANFOS"</t>
    </r>
  </si>
  <si>
    <r>
      <t>Plākšņu siltummaiņa XB 06L-1 siltināts apvalks</t>
    </r>
    <r>
      <rPr>
        <sz val="10"/>
        <rFont val="Arial"/>
        <family val="2"/>
      </rPr>
      <t>"DANFOS"</t>
    </r>
  </si>
  <si>
    <r>
      <t>Plākšņu siltummaiņa XB 06L-1 montāžas rāmis montāžai uz grīdas</t>
    </r>
    <r>
      <rPr>
        <sz val="10"/>
        <rFont val="Arial"/>
        <family val="2"/>
      </rPr>
      <t>"DANFOS"</t>
    </r>
  </si>
  <si>
    <r>
      <t>Kaloriferu siltumapgādes sistēmas tīkla cirkulācijas sūknis; G=0,753 m</t>
    </r>
    <r>
      <rPr>
        <vertAlign val="superscript"/>
        <sz val="10"/>
        <rFont val="Arial"/>
        <family val="2"/>
      </rPr>
      <t>3</t>
    </r>
    <r>
      <rPr>
        <sz val="10"/>
        <rFont val="Arial"/>
        <family val="2"/>
      </rPr>
      <t>/h; P=2,5 m.ūd.st., N=0,013 kW (230V)</t>
    </r>
    <r>
      <rPr>
        <sz val="10"/>
        <color indexed="8"/>
        <rFont val="Arial"/>
        <family val="2"/>
      </rPr>
      <t xml:space="preserve"> ALPHA2 25-40 180</t>
    </r>
    <r>
      <rPr>
        <sz val="10"/>
        <rFont val="Arial"/>
        <family val="2"/>
      </rPr>
      <t xml:space="preserve"> GRUNDFOS</t>
    </r>
  </si>
  <si>
    <t>Siltumapgādes sistēmas cirkulācijas sūkņu elektroinstalācijas montāža</t>
  </si>
  <si>
    <t>Siltumapgādes sistēmas cirkulācijas sūkņu ieregulēšana un palaišana darbībā</t>
  </si>
  <si>
    <t>Divgaitu regulējošais vārsts DN=15, Kvs=0,63 ar elektromotora pievadmehānismu NR24-SR (kaloriferu siltumapgādes sistēmai) R209 ar NR24-SR BELIMO</t>
  </si>
  <si>
    <t>Izplešanās trauks ar membrānu V=18 l, P=6bar"REFLEX-NG" V=18 l REFLEX</t>
  </si>
  <si>
    <t>Metināms lodveida ventilis DN=25 NAVAL</t>
  </si>
  <si>
    <t>Lodveida ventilis DN=20</t>
  </si>
  <si>
    <t>Lodveida ventilis DN=15</t>
  </si>
  <si>
    <t>Vienvirziena vārsts DN=15</t>
  </si>
  <si>
    <t>Filtrs; P=10 bar DN=25</t>
  </si>
  <si>
    <t>Drošības vārsts d=15; P=6,0 bar DN=15; 6 bar</t>
  </si>
  <si>
    <t>Atgaisošanas ventilis DN=15</t>
  </si>
  <si>
    <t>Automātiskais atgaisotājs d=15 DN=15</t>
  </si>
  <si>
    <t>Tukšošanas ventilis DN=15</t>
  </si>
  <si>
    <r>
      <t>Termometrs 0 ~ 120 C</t>
    </r>
    <r>
      <rPr>
        <vertAlign val="superscript"/>
        <sz val="10"/>
        <rFont val="Arial"/>
        <family val="2"/>
      </rPr>
      <t>0</t>
    </r>
    <r>
      <rPr>
        <sz val="10"/>
        <rFont val="Arial"/>
        <family val="2"/>
      </rPr>
      <t xml:space="preserve"> apvalka čaulā ar ieliekamo detaļu</t>
    </r>
  </si>
  <si>
    <t>Manometrs 0~6 bar</t>
  </si>
  <si>
    <t>Manometrs 0~16 bar</t>
  </si>
  <si>
    <t>Manometra noslēgvārsts P=16 bar</t>
  </si>
  <si>
    <t>Tērauda melnās ūdens-gāzes caurules DN=15</t>
  </si>
  <si>
    <t>Tērauda melnās ūdens-gāzes caurules DN25</t>
  </si>
  <si>
    <t>Melno tērauda ūdens-gāzes cauruļu vītņu veidgabali</t>
  </si>
  <si>
    <t>Tērauda melnās elektrometinātas caurules d=26,9x2,0</t>
  </si>
  <si>
    <t>Melno tērauda cauruļu metināmi veidgabali</t>
  </si>
  <si>
    <t>Siltuma izolācija čaulas "PAROC" ar alumīnija folija pārklājumu d=22; b=30mm PSALCT PAROC</t>
  </si>
  <si>
    <t>Siltuma izolācija "PAROC" ar alumīnija folija pārklājumu d=28; b=30mm PSALCT PAROC</t>
  </si>
  <si>
    <t>Polivinilhlorīda loksņu aptinums ar gala noslēgapdarēm PVC</t>
  </si>
  <si>
    <t>Stiprinājuma kronšteini cauruļvadiem</t>
  </si>
  <si>
    <t>Metināšanas palīgmateriāli un gāze</t>
  </si>
  <si>
    <t>Vītņu savienojumu montāžas palīgmateriāli</t>
  </si>
  <si>
    <t>Cauruļvada ar DN20 pievienojums esošiem siltummezgla cauruļvadiem DN65 ar iegriezumu</t>
  </si>
  <si>
    <t>vieta</t>
  </si>
  <si>
    <t>Apkures sistēmas siltumapgādes sistēma siltummezglā Nr.1 (pārvietotās iekārtas no siltummezgla Nr.2 un no jauna paredzamie materiāli).</t>
  </si>
  <si>
    <t>Esošā āra gaisa termosensora TG-UH/PT1000 pieslēgums pārvietotajam CORRIGO E28</t>
  </si>
  <si>
    <t>Automātiskās vadības bloka CORRIGO E28 pievienojums siltumnesēja termosensoram, divgaitu vārstam un sūkņa vadībai</t>
  </si>
  <si>
    <r>
      <t>Esošā ūdens termosensora montāža jaunā cauruļvadā ar ieliekamo detaļu TG-A1/PT1000</t>
    </r>
    <r>
      <rPr>
        <sz val="10"/>
        <rFont val="Arial"/>
        <family val="2"/>
      </rPr>
      <t xml:space="preserve"> Pārvietots no siltummezgla Nr.2</t>
    </r>
  </si>
  <si>
    <t>Automātiskās vadības bloka CORRIGO E28 papildus jauno signālkabeļu elektroinstalācija un procesora pārregulēšana jaunajam pieslēgumam</t>
  </si>
  <si>
    <r>
      <t>Esošā lodētā plākšņu siltummaiņa SONDEX SL70-60TL  Q= 160 kW montāža jaunā cauruļvadu sistēmā ar siltinātā apvalka un montāžas rāmja atjaunošanu SONDEX SL70-60TL</t>
    </r>
    <r>
      <rPr>
        <sz val="10"/>
        <rFont val="Arial"/>
        <family val="2"/>
      </rPr>
      <t xml:space="preserve"> Pārvietots no siltummezgla Nr.2</t>
    </r>
  </si>
  <si>
    <r>
      <t>Jauns apkures sistēmas tīkla cirkulācijas sūknis; G=5,49 m</t>
    </r>
    <r>
      <rPr>
        <vertAlign val="superscript"/>
        <sz val="10"/>
        <rFont val="Arial"/>
        <family val="2"/>
      </rPr>
      <t>3</t>
    </r>
    <r>
      <rPr>
        <sz val="10"/>
        <rFont val="Arial"/>
        <family val="2"/>
      </rPr>
      <t>/h; P=7,02 m.ūd.st., N=0,172 kW (230V)</t>
    </r>
    <r>
      <rPr>
        <sz val="10"/>
        <color indexed="8"/>
        <rFont val="Arial"/>
        <family val="2"/>
      </rPr>
      <t xml:space="preserve"> MAGNA1 25-120</t>
    </r>
    <r>
      <rPr>
        <sz val="10"/>
        <rFont val="Arial"/>
        <family val="2"/>
      </rPr>
      <t xml:space="preserve"> GRUNDFOS</t>
    </r>
  </si>
  <si>
    <t>Esošā divgaitu regulējošā vārsta DN=15, Kvs=4,0 ar elektromotora pievadmehānismu (apkures siltumapgādes sistēmai) montāža jaunā cauruļvadu sistēmā SIEMENS WG44.15-4,0 Pārvietots no siltummezgla Nr.2</t>
  </si>
  <si>
    <t>Izplešanās trauka ar membrānu V=140 l, P=6bar montāža jaunā cauruļvadu sistēmā V=140 l Pārvietots no siltummezgla Nr.2</t>
  </si>
  <si>
    <t>Metināms lodveida ventilis DN=50 NAVAL</t>
  </si>
  <si>
    <t>Filtrs; P=10 bar DN=50</t>
  </si>
  <si>
    <t>Tērauda melnās elektrometinātas caurules siltummezgla iekārtu apsaistei D=48,3x2,6</t>
  </si>
  <si>
    <t>Tērauda melnās elektrometinātas caurules siltummezgla iekārtu apsaistei D=60,3x2,9</t>
  </si>
  <si>
    <t>Siltuma izolācija čaulas "PAROC" ar alumīnija folija pārklājumu d=48; b=30mm PSALCT PAROC</t>
  </si>
  <si>
    <t>Siltuma izolācija "PAROC" ar alumīnija folija pārklājumu d=60; b=30mm PSALCT PAROC</t>
  </si>
  <si>
    <t>Cauruļvadu pievienojumi esošam cauruļvadu tīkla DN40</t>
  </si>
  <si>
    <t>Esošā cauruļvadu tīkla DN40 ar siltumizolāciju demotāža esošā siltummezgla Nr.1 robežās DN40</t>
  </si>
  <si>
    <t>Savienojošais siltumtrases posms starp siltummezglu Nr.1 un siltummezglu Nr.2</t>
  </si>
  <si>
    <t>Projektēto siltuma tīklu cauruļvadu DN50 pievienojums esošam siltuma tīklam ar DN50 pie esošiem atzarojumiem</t>
  </si>
  <si>
    <t>Metināto šuvju un siltumtīklu hidrauliskā pārbaude saskaņā ar siltuma tīklu ekspluatējošās organizācijas izdotajiem noteikumiem.</t>
  </si>
  <si>
    <t>Siltuma tīklu skalošana pēc montāžas pabeigšanas</t>
  </si>
  <si>
    <t>Apkures sistēmas siltumapgādes sistēma siltummezglā Nr.2 (no jauna paredzamie materiāli).</t>
  </si>
  <si>
    <t>Cauruļvadu pievienojumi esošam cauruļvadu tīkla DN50</t>
  </si>
  <si>
    <r>
      <t>Siltuma izolācija "PAROC" ar alumīnija folija pārklājumu d=18; b=30mm</t>
    </r>
    <r>
      <rPr>
        <sz val="10"/>
        <color indexed="8"/>
        <rFont val="Calibri"/>
        <family val="2"/>
      </rPr>
      <t xml:space="preserve"> PHSALCT</t>
    </r>
    <r>
      <rPr>
        <sz val="10"/>
        <rFont val="Arial"/>
        <family val="2"/>
      </rPr>
      <t xml:space="preserve"> PAROC</t>
    </r>
  </si>
  <si>
    <r>
      <t>Saglabājams esošais automātiskās vadības bloks CORRIGO E28 ar projektētās apkures sistēmas siltumapgādes sistēmas siltummaiņa automātiskās vadības apsaisti. CORRIGO E28</t>
    </r>
    <r>
      <rPr>
        <sz val="10"/>
        <color indexed="8"/>
        <rFont val="Calibri"/>
        <family val="2"/>
      </rPr>
      <t xml:space="preserve"> Esošs siltummezglā Nr.1</t>
    </r>
  </si>
  <si>
    <r>
      <t>Tērauda izolēta caurule DN=50, d=60,3x2,9 ar 1.sērijas biezuma izolāciju polietilēna izolācijas apvalka caurulē ar DN=125</t>
    </r>
    <r>
      <rPr>
        <sz val="10"/>
        <color indexed="8"/>
        <rFont val="Calibri"/>
        <family val="2"/>
      </rPr>
      <t xml:space="preserve"> DN=50/125 POLIURS</t>
    </r>
  </si>
  <si>
    <r>
      <t>Tērauda izolēti līkumi 90</t>
    </r>
    <r>
      <rPr>
        <vertAlign val="superscript"/>
        <sz val="10"/>
        <rFont val="Arial"/>
        <family val="2"/>
      </rPr>
      <t>0</t>
    </r>
    <r>
      <rPr>
        <sz val="10"/>
        <rFont val="Arial"/>
        <family val="2"/>
      </rPr>
      <t xml:space="preserve"> DN=50, d=60,3x2,9 ar 1.sērijas biezuma izolāciju polietilēna izolācijas apvalka caurulē ar DN=125</t>
    </r>
    <r>
      <rPr>
        <sz val="10"/>
        <color indexed="8"/>
        <rFont val="Calibri"/>
        <family val="2"/>
      </rPr>
      <t xml:space="preserve"> DN=50/125 90</t>
    </r>
    <r>
      <rPr>
        <vertAlign val="superscript"/>
        <sz val="10"/>
        <color indexed="8"/>
        <rFont val="Calibri"/>
        <family val="2"/>
      </rPr>
      <t>0</t>
    </r>
    <r>
      <rPr>
        <sz val="10"/>
        <color indexed="8"/>
        <rFont val="Calibri"/>
        <family val="2"/>
      </rPr>
      <t xml:space="preserve"> POLIURS  Skaitu precizēt montāžas gaitā</t>
    </r>
  </si>
  <si>
    <r>
      <t>Kustīgie balsti virszemes siltumtrases blakus esošām 2 izolētām caurulēm DN125</t>
    </r>
    <r>
      <rPr>
        <sz val="10"/>
        <color indexed="8"/>
        <rFont val="Calibri"/>
        <family val="2"/>
      </rPr>
      <t xml:space="preserve"> POLIURS  Skaitu precizēt montāžas gaitā</t>
    </r>
  </si>
  <si>
    <r>
      <t>Elastīga ievada uzmava izvadam caur ēkas sienām d=125</t>
    </r>
    <r>
      <rPr>
        <sz val="10"/>
        <color indexed="8"/>
        <rFont val="Calibri"/>
        <family val="2"/>
      </rPr>
      <t xml:space="preserve"> POLIURS  Skaitu precizēt montāžas gaitā</t>
    </r>
  </si>
  <si>
    <r>
      <t>Gala uzmava DN50/125</t>
    </r>
    <r>
      <rPr>
        <sz val="10"/>
        <color indexed="8"/>
        <rFont val="Arial"/>
        <family val="2"/>
      </rPr>
      <t xml:space="preserve"> POLIURS</t>
    </r>
  </si>
  <si>
    <r>
      <t>Polietilēna termonosēdošo uzmavu savienojumu montāža saskaņā ar firmas "POLIURS" tehnisko aprakstu</t>
    </r>
    <r>
      <rPr>
        <sz val="10"/>
        <rFont val="Arial"/>
        <family val="2"/>
      </rPr>
      <t xml:space="preserve"> DN50/DN125</t>
    </r>
    <r>
      <rPr>
        <sz val="10"/>
        <color indexed="8"/>
        <rFont val="Calibri"/>
        <family val="2"/>
      </rPr>
      <t xml:space="preserve"> POLIURS  Skaitu precizēt montāžas gaitā</t>
    </r>
  </si>
  <si>
    <t>Siltummezgls</t>
  </si>
  <si>
    <t xml:space="preserve">Piezīme: Būvuzņēmējam  jāizvērtē  darbu  daudzumos  minēto  darbu  veikšanai  nepieciešamie  pamatmateriāli  un  palīgmateriāli, to  iegāde   un  izmaksas, konstrukciju  elementu  komplektācija  atbilstoši  izgatavotāju  firmu  instrukcijām. Visus projektā minētos materiālus iespējams aizstāt ar citu ražotāju ekvivalentiem produktiem, iepriekš saskaņojot ar projekta autoru.   </t>
  </si>
  <si>
    <t>Būvdarbu apjomu saraksts Nr.1.1</t>
  </si>
  <si>
    <t>Apjomi sastādīti pamatojoties uz AR daļas rasējumiem</t>
  </si>
  <si>
    <t>Būvdarbu nosaukums</t>
  </si>
  <si>
    <t>Būvdarbu apjomu saraksts Nr.1.2</t>
  </si>
  <si>
    <t>Būvdarbu apjomu saraksts Nr.1.3</t>
  </si>
  <si>
    <t>Būvdarbu apjomu saraksts Nr.1.4</t>
  </si>
  <si>
    <t>Būvdarbu apjomu saraksts Nr.2.1</t>
  </si>
  <si>
    <t>Apjomi sastādīti pamatojoties uz AVK daļas rasējumiem</t>
  </si>
  <si>
    <t>Būvdarbu apjomu sarakstsNr.2.3</t>
  </si>
  <si>
    <t>Apjomi sastādīti pamatojoties uz ESS daļas rasējumiem</t>
  </si>
  <si>
    <t>Apjomi sastādīti pamatojoties uz ŪK daļas rasējumiem</t>
  </si>
  <si>
    <t>Apjomi sastādīti pamatojoties uz EL daļas rasējumiem</t>
  </si>
  <si>
    <t>Apjomi sastādīti pamatojoties uz SM daļas rasējumiem</t>
  </si>
  <si>
    <t>Būvdarbu apjomu saraksts Nr.2.3</t>
  </si>
  <si>
    <t>Būvdarbu apjomu saraksts Nr.2.4</t>
  </si>
  <si>
    <t>Būvdarbu apjomu saraksts Nr.2.5</t>
  </si>
  <si>
    <t>Būvdarbu apjomu saraksts Nr.2.6</t>
  </si>
  <si>
    <t>Būvdarbu apjomu saraksts Nr.2.7</t>
  </si>
  <si>
    <t>Apjomi sastādīti pamatojoties uz TN un daļas rasējumiem</t>
  </si>
  <si>
    <t>Apjomi sastādīti pamatojoties uz AVK un BK daļas rasējumiem</t>
  </si>
  <si>
    <t>S A T U R A   R Ā D Ī T Ā J S</t>
  </si>
  <si>
    <t>Apzīmējums</t>
  </si>
  <si>
    <t>Nosaukums</t>
  </si>
  <si>
    <t>Būvdarbu apjomu saraksts</t>
  </si>
  <si>
    <t>Grīdu konstrukcijas (AR)</t>
  </si>
  <si>
    <t>Durvis (AR)</t>
  </si>
  <si>
    <t>Demontāžas darbi (AR)</t>
  </si>
  <si>
    <t>Apdares darbi (AR)</t>
  </si>
  <si>
    <t>Apkure (AVK)</t>
  </si>
  <si>
    <t>Siltummezgls (SM)</t>
  </si>
  <si>
    <t>Ventillācija (AVK)</t>
  </si>
  <si>
    <t>Elektroapgāde un zemējums (EL)</t>
  </si>
  <si>
    <t>Ūdensapgāde un kanalizācija (ŪK)</t>
  </si>
  <si>
    <t>Balss trauksmes izziņošanas sistēma (ESS)</t>
  </si>
  <si>
    <t>Baseina tehnoloģija (TN)</t>
  </si>
  <si>
    <t>1.2.</t>
  </si>
  <si>
    <t xml:space="preserve"> 1.1.</t>
  </si>
  <si>
    <t>1.3.</t>
  </si>
  <si>
    <t>1.4.</t>
  </si>
  <si>
    <t>2.1.</t>
  </si>
  <si>
    <t>2.2.</t>
  </si>
  <si>
    <t>2.3.</t>
  </si>
  <si>
    <t>2.4.</t>
  </si>
  <si>
    <t>2.5.</t>
  </si>
  <si>
    <t>2.6.</t>
  </si>
  <si>
    <t>2.7.</t>
  </si>
</sst>
</file>

<file path=xl/styles.xml><?xml version="1.0" encoding="utf-8"?>
<styleSheet xmlns="http://schemas.openxmlformats.org/spreadsheetml/2006/main">
  <numFmts count="6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quot;р.&quot;;\-#,##0&quot;р.&quot;"/>
    <numFmt numFmtId="179" formatCode="#,##0&quot;р.&quot;;[Red]\-#,##0&quot;р.&quot;"/>
    <numFmt numFmtId="180" formatCode="#,##0.00&quot;р.&quot;;\-#,##0.00&quot;р.&quot;"/>
    <numFmt numFmtId="181" formatCode="#,##0.00&quot;р.&quot;;[Red]\-#,##0.00&quot;р.&quot;"/>
    <numFmt numFmtId="182" formatCode="_-* #,##0&quot;р.&quot;_-;\-* #,##0&quot;р.&quot;_-;_-* &quot;-&quot;&quot;р.&quot;_-;_-@_-"/>
    <numFmt numFmtId="183" formatCode="_-* #,##0_р_._-;\-* #,##0_р_._-;_-* &quot;-&quot;_р_._-;_-@_-"/>
    <numFmt numFmtId="184" formatCode="_-* #,##0.00&quot;р.&quot;_-;\-* #,##0.00&quot;р.&quot;_-;_-* &quot;-&quot;??&quot;р.&quot;_-;_-@_-"/>
    <numFmt numFmtId="185" formatCode="_-* #,##0.00_р_._-;\-* #,##0.00_р_._-;_-* &quot;-&quot;??_р_._-;_-@_-"/>
    <numFmt numFmtId="186" formatCode="0.0"/>
    <numFmt numFmtId="187" formatCode="#,##0.00_ ;\-#,##0.00\ "/>
    <numFmt numFmtId="188" formatCode="0.000"/>
    <numFmt numFmtId="189" formatCode="_-* #,##0.000_-;\-* #,##0.000_-;_-* &quot;-&quot;??_-;_-@_-"/>
    <numFmt numFmtId="190" formatCode="_-* #,##0.0000_-;\-* #,##0.0000_-;_-* &quot;-&quot;??_-;_-@_-"/>
    <numFmt numFmtId="191" formatCode="0.0000"/>
    <numFmt numFmtId="192" formatCode="_-* #,##0.000_-;\-* #,##0.000_-;_-* &quot;-&quot;???_-;_-@_-"/>
    <numFmt numFmtId="193" formatCode="0.00000"/>
    <numFmt numFmtId="194" formatCode="_(* #,##0.00_);_(* \(#,##0.00\);_(* &quot;-&quot;_);_(@_)"/>
    <numFmt numFmtId="195" formatCode="0&quot;cilv&quot;"/>
    <numFmt numFmtId="196" formatCode="_-* #,##0.00\ _L_s_-;\-* #,##0.00\ _L_s_-;_-* &quot;-&quot;??\ _L_s_-;_-@_-"/>
    <numFmt numFmtId="197" formatCode="0.0000000"/>
    <numFmt numFmtId="198" formatCode="0.000000"/>
    <numFmt numFmtId="199" formatCode="0.0%"/>
    <numFmt numFmtId="200" formatCode="_-* #,##0.0_-;\-* #,##0.0_-;_-* &quot;-&quot;??_-;_-@_-"/>
    <numFmt numFmtId="201" formatCode="_-* #,##0.0000_-;\-* #,##0.0000_-;_-* &quot;-&quot;????_-;_-@_-"/>
    <numFmt numFmtId="202" formatCode="_-* #,##0.000000_-;\-* #,##0.000000_-;_-* &quot;-&quot;??????_-;_-@_-"/>
    <numFmt numFmtId="203" formatCode="[$-426]dddd\,\ yyyy&quot;. gada &quot;d\.\ mmmm"/>
    <numFmt numFmtId="204" formatCode="&quot;Yes&quot;;&quot;Yes&quot;;&quot;No&quot;"/>
    <numFmt numFmtId="205" formatCode="&quot;True&quot;;&quot;True&quot;;&quot;False&quot;"/>
    <numFmt numFmtId="206" formatCode="&quot;On&quot;;&quot;On&quot;;&quot;Off&quot;"/>
    <numFmt numFmtId="207" formatCode="[$€-2]\ #,##0.00_);[Red]\([$€-2]\ #,##0.00\)"/>
    <numFmt numFmtId="208" formatCode="_-* #,##0_-;\-* #,##0_-;_-* &quot;-&quot;??_-;_-@_-"/>
    <numFmt numFmtId="209" formatCode="#,##0.000"/>
    <numFmt numFmtId="210" formatCode="#,##0.0000"/>
    <numFmt numFmtId="211" formatCode="0.000000000"/>
    <numFmt numFmtId="212" formatCode="0.00000000"/>
    <numFmt numFmtId="213" formatCode="_(* #,##0.0000_);_(* \(#,##0.0000\);_(* &quot;-&quot;????_);_(@_)"/>
    <numFmt numFmtId="214" formatCode="_(* #,##0.000_);_(* \(#,##0.000\);_(* &quot;-&quot;???_);_(@_)"/>
    <numFmt numFmtId="215" formatCode="0000.000"/>
    <numFmt numFmtId="216" formatCode="0000.0000"/>
    <numFmt numFmtId="217" formatCode="0000.00000"/>
    <numFmt numFmtId="218" formatCode="#,##0.00;[Red]#,##0.00"/>
    <numFmt numFmtId="219" formatCode="0.00;[Red]0.00"/>
    <numFmt numFmtId="220" formatCode="yyyy\.mm\.dd\.;@"/>
    <numFmt numFmtId="221" formatCode="0;[Red]0"/>
    <numFmt numFmtId="222" formatCode="0.00_ ;\-0.00\ "/>
  </numFmts>
  <fonts count="60">
    <font>
      <sz val="10"/>
      <name val="Arial"/>
      <family val="0"/>
    </font>
    <font>
      <b/>
      <sz val="10"/>
      <name val="Arial"/>
      <family val="2"/>
    </font>
    <font>
      <sz val="8"/>
      <name val="Arial"/>
      <family val="2"/>
    </font>
    <font>
      <sz val="10"/>
      <name val="Helv"/>
      <family val="0"/>
    </font>
    <font>
      <u val="single"/>
      <sz val="10"/>
      <color indexed="12"/>
      <name val="Arial"/>
      <family val="2"/>
    </font>
    <font>
      <i/>
      <sz val="10"/>
      <name val="Arial"/>
      <family val="2"/>
    </font>
    <font>
      <u val="single"/>
      <sz val="10"/>
      <color indexed="36"/>
      <name val="Arial"/>
      <family val="2"/>
    </font>
    <font>
      <sz val="12"/>
      <color indexed="17"/>
      <name val="Times New Roman"/>
      <family val="2"/>
    </font>
    <font>
      <b/>
      <u val="single"/>
      <sz val="11"/>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Cyr"/>
      <family val="0"/>
    </font>
    <font>
      <sz val="8"/>
      <name val="Tahoma"/>
      <family val="2"/>
    </font>
    <font>
      <sz val="9"/>
      <name val="Tahoma"/>
      <family val="2"/>
    </font>
    <font>
      <sz val="11"/>
      <color indexed="17"/>
      <name val="Calibri"/>
      <family val="2"/>
    </font>
    <font>
      <b/>
      <u val="single"/>
      <sz val="8"/>
      <name val="Arial"/>
      <family val="2"/>
    </font>
    <font>
      <b/>
      <sz val="8"/>
      <name val="Arial"/>
      <family val="2"/>
    </font>
    <font>
      <vertAlign val="subscript"/>
      <sz val="8"/>
      <name val="Arial"/>
      <family val="2"/>
    </font>
    <font>
      <b/>
      <u val="single"/>
      <sz val="10"/>
      <name val="Arial"/>
      <family val="2"/>
    </font>
    <font>
      <sz val="12"/>
      <name val="Arial"/>
      <family val="2"/>
    </font>
    <font>
      <sz val="14"/>
      <name val="Arial"/>
      <family val="2"/>
    </font>
    <font>
      <sz val="11"/>
      <name val="Arial"/>
      <family val="2"/>
    </font>
    <font>
      <b/>
      <sz val="8"/>
      <name val="Tahoma"/>
      <family val="2"/>
    </font>
    <font>
      <b/>
      <sz val="12"/>
      <name val="Arial"/>
      <family val="2"/>
    </font>
    <font>
      <b/>
      <sz val="11"/>
      <name val="Arial"/>
      <family val="2"/>
    </font>
    <font>
      <b/>
      <u val="single"/>
      <sz val="12"/>
      <name val="Time New Roman"/>
      <family val="0"/>
    </font>
    <font>
      <vertAlign val="superscript"/>
      <sz val="10"/>
      <name val="Arial"/>
      <family val="2"/>
    </font>
    <font>
      <b/>
      <i/>
      <sz val="10"/>
      <name val="Arial"/>
      <family val="2"/>
    </font>
    <font>
      <sz val="7"/>
      <name val="Arial"/>
      <family val="2"/>
    </font>
    <font>
      <sz val="10"/>
      <name val="Tahoma"/>
      <family val="2"/>
    </font>
    <font>
      <sz val="9"/>
      <name val="Arial"/>
      <family val="2"/>
    </font>
    <font>
      <vertAlign val="superscript"/>
      <sz val="11"/>
      <color indexed="8"/>
      <name val="Arial"/>
      <family val="2"/>
    </font>
    <font>
      <sz val="10"/>
      <color indexed="8"/>
      <name val="Arial"/>
      <family val="2"/>
    </font>
    <font>
      <sz val="10"/>
      <color indexed="8"/>
      <name val="Calibri"/>
      <family val="2"/>
    </font>
    <font>
      <vertAlign val="superscript"/>
      <sz val="10"/>
      <color indexed="8"/>
      <name val="Calibri"/>
      <family val="2"/>
    </font>
    <font>
      <b/>
      <sz val="10"/>
      <color indexed="10"/>
      <name val="Arial"/>
      <family val="2"/>
    </font>
    <font>
      <sz val="11"/>
      <color indexed="8"/>
      <name val="Arial"/>
      <family val="2"/>
    </font>
    <font>
      <b/>
      <u val="single"/>
      <sz val="11"/>
      <color indexed="8"/>
      <name val="Calibri"/>
      <family val="2"/>
    </font>
    <font>
      <sz val="11"/>
      <name val="Times New Roman"/>
      <family val="1"/>
    </font>
    <font>
      <b/>
      <sz val="11"/>
      <name val="Times New Roman"/>
      <family val="1"/>
    </font>
    <font>
      <sz val="10"/>
      <name val="Times New Roman"/>
      <family val="1"/>
    </font>
    <font>
      <b/>
      <sz val="10"/>
      <name val="Times New Roman"/>
      <family val="1"/>
    </font>
    <font>
      <b/>
      <sz val="12"/>
      <name val="Times New Roman"/>
      <family val="1"/>
    </font>
    <font>
      <sz val="12"/>
      <name val="Times New Roman"/>
      <family val="1"/>
    </font>
    <font>
      <sz val="11"/>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hair"/>
      <right style="hair"/>
      <top style="hair"/>
      <bottom style="hair"/>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color indexed="63"/>
      </left>
      <right style="thin">
        <color indexed="8"/>
      </right>
      <top style="hair">
        <color indexed="8"/>
      </top>
      <bottom style="hair">
        <color indexed="8"/>
      </bottom>
    </border>
    <border>
      <left style="thin"/>
      <right style="thin"/>
      <top>
        <color indexed="63"/>
      </top>
      <bottom style="hair"/>
    </border>
    <border>
      <left style="thin"/>
      <right>
        <color indexed="63"/>
      </right>
      <top>
        <color indexed="63"/>
      </top>
      <bottom style="hair"/>
    </border>
    <border>
      <left>
        <color indexed="63"/>
      </left>
      <right>
        <color indexed="63"/>
      </right>
      <top style="thin"/>
      <bottom style="hair"/>
    </border>
    <border>
      <left>
        <color indexed="63"/>
      </left>
      <right>
        <color indexed="63"/>
      </right>
      <top style="thin">
        <color indexed="8"/>
      </top>
      <bottom style="thin">
        <color indexed="8"/>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s>
  <cellStyleXfs count="1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0"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29" fillId="4"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19" fillId="7" borderId="1" applyNumberFormat="0" applyAlignment="0" applyProtection="0"/>
    <xf numFmtId="0" fontId="27" fillId="0" borderId="6">
      <alignment vertical="center"/>
      <protection/>
    </xf>
    <xf numFmtId="0" fontId="28" fillId="0" borderId="6">
      <alignment vertical="center"/>
      <protection/>
    </xf>
    <xf numFmtId="0" fontId="20" fillId="0" borderId="7" applyNumberFormat="0" applyFill="0" applyAlignment="0" applyProtection="0"/>
    <xf numFmtId="0" fontId="20" fillId="0" borderId="7" applyNumberFormat="0" applyFill="0" applyAlignment="0" applyProtection="0"/>
    <xf numFmtId="0" fontId="21" fillId="22" borderId="0" applyNumberFormat="0" applyBorder="0" applyAlignment="0" applyProtection="0"/>
    <xf numFmtId="0" fontId="21" fillId="22" borderId="0" applyNumberFormat="0" applyBorder="0" applyAlignment="0" applyProtection="0"/>
    <xf numFmtId="0" fontId="10" fillId="0" borderId="0">
      <alignment/>
      <protection/>
    </xf>
    <xf numFmtId="0" fontId="26"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22" fillId="20" borderId="9" applyNumberFormat="0" applyAlignment="0" applyProtection="0"/>
    <xf numFmtId="0" fontId="22" fillId="20" borderId="9" applyNumberFormat="0" applyAlignment="0" applyProtection="0"/>
    <xf numFmtId="0" fontId="0" fillId="0" borderId="0">
      <alignment vertical="center"/>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0" fontId="3" fillId="0" borderId="0">
      <alignment/>
      <protection/>
    </xf>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4" fillId="0" borderId="10"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0" fontId="3" fillId="0" borderId="0">
      <alignment/>
      <protection/>
    </xf>
  </cellStyleXfs>
  <cellXfs count="363">
    <xf numFmtId="0" fontId="0" fillId="0" borderId="0" xfId="0" applyAlignment="1">
      <alignment/>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horizontal="center" vertical="center" wrapText="1"/>
    </xf>
    <xf numFmtId="191" fontId="0" fillId="0" borderId="0" xfId="0" applyNumberFormat="1" applyFont="1" applyAlignment="1">
      <alignment horizontal="left" vertical="center" wrapText="1"/>
    </xf>
    <xf numFmtId="43" fontId="0" fillId="0" borderId="0" xfId="0" applyNumberFormat="1" applyFont="1" applyAlignment="1">
      <alignment vertical="center"/>
    </xf>
    <xf numFmtId="201" fontId="0" fillId="0" borderId="0" xfId="0" applyNumberFormat="1" applyFont="1" applyAlignment="1">
      <alignment horizontal="center" vertical="center"/>
    </xf>
    <xf numFmtId="14" fontId="0" fillId="0" borderId="0" xfId="0" applyNumberFormat="1" applyFont="1" applyAlignment="1">
      <alignment horizontal="left" vertical="center"/>
    </xf>
    <xf numFmtId="0" fontId="0" fillId="24" borderId="0" xfId="0" applyFont="1" applyFill="1" applyBorder="1" applyAlignment="1">
      <alignment horizontal="center" vertical="center" wrapText="1"/>
    </xf>
    <xf numFmtId="0" fontId="0" fillId="24" borderId="11" xfId="0" applyFont="1" applyFill="1" applyBorder="1" applyAlignment="1">
      <alignment horizontal="center" vertical="center" wrapText="1"/>
    </xf>
    <xf numFmtId="2" fontId="0" fillId="24" borderId="11" xfId="0" applyNumberFormat="1" applyFont="1" applyFill="1" applyBorder="1" applyAlignment="1">
      <alignment horizontal="center" vertical="center" wrapText="1"/>
    </xf>
    <xf numFmtId="177" fontId="9" fillId="24" borderId="0" xfId="0" applyNumberFormat="1" applyFont="1" applyFill="1" applyBorder="1" applyAlignment="1">
      <alignment horizontal="center" vertical="center" wrapText="1"/>
    </xf>
    <xf numFmtId="177" fontId="50" fillId="24" borderId="0" xfId="0" applyNumberFormat="1" applyFont="1" applyFill="1" applyBorder="1" applyAlignment="1">
      <alignment horizontal="center" vertical="center" wrapText="1"/>
    </xf>
    <xf numFmtId="43" fontId="0" fillId="24" borderId="12" xfId="69" applyNumberFormat="1" applyFont="1" applyFill="1" applyBorder="1" applyAlignment="1" applyProtection="1">
      <alignment horizontal="center" vertical="center" wrapText="1"/>
      <protection/>
    </xf>
    <xf numFmtId="0" fontId="0" fillId="24" borderId="13" xfId="0" applyFont="1" applyFill="1" applyBorder="1" applyAlignment="1" applyProtection="1">
      <alignment horizontal="center" vertical="center" wrapText="1"/>
      <protection/>
    </xf>
    <xf numFmtId="0" fontId="0" fillId="24" borderId="14" xfId="0" applyFont="1" applyFill="1" applyBorder="1" applyAlignment="1" applyProtection="1">
      <alignment horizontal="center" vertical="center" wrapText="1"/>
      <protection/>
    </xf>
    <xf numFmtId="0" fontId="1" fillId="24" borderId="14" xfId="118" applyFont="1" applyFill="1" applyBorder="1" applyAlignment="1">
      <alignment horizontal="left" vertical="center" wrapText="1"/>
      <protection/>
    </xf>
    <xf numFmtId="0" fontId="1" fillId="24" borderId="11" xfId="0" applyFont="1" applyFill="1" applyBorder="1" applyAlignment="1">
      <alignment horizontal="center" vertical="center" wrapText="1"/>
    </xf>
    <xf numFmtId="43" fontId="0" fillId="24" borderId="13" xfId="0" applyNumberFormat="1" applyFont="1" applyFill="1" applyBorder="1" applyAlignment="1" applyProtection="1">
      <alignment horizontal="center" vertical="center" wrapText="1"/>
      <protection/>
    </xf>
    <xf numFmtId="0" fontId="0" fillId="24" borderId="0" xfId="0" applyFont="1" applyFill="1" applyAlignment="1">
      <alignment horizontal="center" vertical="center"/>
    </xf>
    <xf numFmtId="0" fontId="0" fillId="24" borderId="0" xfId="0" applyFont="1" applyFill="1" applyAlignment="1">
      <alignment vertical="center"/>
    </xf>
    <xf numFmtId="0" fontId="31" fillId="24" borderId="15" xfId="118" applyFont="1" applyFill="1" applyBorder="1" applyAlignment="1">
      <alignment horizontal="left" vertical="center" wrapText="1"/>
      <protection/>
    </xf>
    <xf numFmtId="0" fontId="0" fillId="24" borderId="0" xfId="0" applyFont="1" applyFill="1" applyAlignment="1">
      <alignment horizontal="left" vertical="center"/>
    </xf>
    <xf numFmtId="0" fontId="0" fillId="24" borderId="11" xfId="0" applyFont="1" applyFill="1" applyBorder="1" applyAlignment="1">
      <alignment vertical="center"/>
    </xf>
    <xf numFmtId="0" fontId="0" fillId="24" borderId="0" xfId="0" applyFont="1" applyFill="1" applyAlignment="1">
      <alignment vertical="center" wrapText="1"/>
    </xf>
    <xf numFmtId="0" fontId="0" fillId="24" borderId="0" xfId="0" applyFont="1" applyFill="1" applyAlignment="1">
      <alignment horizontal="center" vertical="center" wrapText="1"/>
    </xf>
    <xf numFmtId="177" fontId="0" fillId="24" borderId="0" xfId="0" applyNumberFormat="1" applyFont="1" applyFill="1" applyAlignment="1">
      <alignment vertical="center" wrapText="1"/>
    </xf>
    <xf numFmtId="0" fontId="0" fillId="0" borderId="0" xfId="0" applyFont="1" applyAlignment="1">
      <alignment/>
    </xf>
    <xf numFmtId="0" fontId="36" fillId="0" borderId="0" xfId="0" applyFont="1" applyAlignment="1">
      <alignment/>
    </xf>
    <xf numFmtId="0" fontId="1" fillId="0" borderId="0" xfId="0" applyFont="1" applyAlignment="1">
      <alignment/>
    </xf>
    <xf numFmtId="0" fontId="0" fillId="0" borderId="0" xfId="0" applyFont="1" applyAlignment="1">
      <alignment/>
    </xf>
    <xf numFmtId="219" fontId="39" fillId="24" borderId="0" xfId="0" applyNumberFormat="1" applyFont="1" applyFill="1" applyBorder="1" applyAlignment="1">
      <alignment vertical="center"/>
    </xf>
    <xf numFmtId="220" fontId="1" fillId="0" borderId="16" xfId="118" applyNumberFormat="1" applyFont="1" applyBorder="1" applyAlignment="1">
      <alignment vertical="center" wrapText="1"/>
      <protection/>
    </xf>
    <xf numFmtId="0" fontId="1" fillId="0" borderId="0" xfId="118" applyFont="1" applyBorder="1" applyAlignment="1">
      <alignment horizontal="left"/>
      <protection/>
    </xf>
    <xf numFmtId="220" fontId="1" fillId="0" borderId="0" xfId="118" applyNumberFormat="1" applyFont="1" applyBorder="1" applyAlignment="1">
      <alignment horizontal="center" vertical="center" wrapText="1"/>
      <protection/>
    </xf>
    <xf numFmtId="187" fontId="38" fillId="0" borderId="17" xfId="118" applyNumberFormat="1" applyFont="1" applyBorder="1" applyAlignment="1">
      <alignment horizontal="center" vertical="center" wrapText="1"/>
      <protection/>
    </xf>
    <xf numFmtId="10" fontId="34" fillId="0" borderId="17" xfId="118" applyNumberFormat="1" applyFont="1" applyBorder="1" applyAlignment="1">
      <alignment horizontal="center"/>
      <protection/>
    </xf>
    <xf numFmtId="0" fontId="38" fillId="0" borderId="0" xfId="118" applyFont="1" applyBorder="1" applyAlignment="1">
      <alignment/>
      <protection/>
    </xf>
    <xf numFmtId="219" fontId="38" fillId="0" borderId="0" xfId="118" applyNumberFormat="1" applyFont="1" applyBorder="1" applyAlignment="1">
      <alignment horizontal="center" vertical="center" wrapText="1"/>
      <protection/>
    </xf>
    <xf numFmtId="0" fontId="1" fillId="24" borderId="0"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0" xfId="0" applyFont="1" applyFill="1" applyBorder="1" applyAlignment="1">
      <alignment vertical="center"/>
    </xf>
    <xf numFmtId="0" fontId="33" fillId="24" borderId="0" xfId="0" applyFont="1" applyFill="1" applyBorder="1" applyAlignment="1">
      <alignment horizontal="center" vertical="center"/>
    </xf>
    <xf numFmtId="0" fontId="0" fillId="24" borderId="0" xfId="0" applyFont="1" applyFill="1" applyBorder="1" applyAlignment="1" applyProtection="1">
      <alignment horizontal="left" vertical="center"/>
      <protection/>
    </xf>
    <xf numFmtId="0" fontId="0" fillId="24" borderId="0" xfId="0" applyFont="1" applyFill="1" applyBorder="1" applyAlignment="1">
      <alignment horizontal="right" vertical="center"/>
    </xf>
    <xf numFmtId="0" fontId="0" fillId="24" borderId="18" xfId="0" applyFont="1" applyFill="1" applyBorder="1" applyAlignment="1" applyProtection="1">
      <alignment horizontal="center" vertical="center" wrapText="1"/>
      <protection/>
    </xf>
    <xf numFmtId="0" fontId="0" fillId="24" borderId="18" xfId="0" applyFont="1" applyFill="1" applyBorder="1" applyAlignment="1">
      <alignment vertical="center"/>
    </xf>
    <xf numFmtId="0" fontId="1" fillId="24" borderId="18" xfId="0" applyFont="1" applyFill="1" applyBorder="1" applyAlignment="1">
      <alignment horizontal="left" vertical="center" wrapText="1"/>
    </xf>
    <xf numFmtId="0" fontId="5" fillId="24" borderId="18" xfId="0" applyFont="1" applyFill="1" applyBorder="1" applyAlignment="1" applyProtection="1">
      <alignment horizontal="right" vertical="center"/>
      <protection/>
    </xf>
    <xf numFmtId="43" fontId="0" fillId="24" borderId="0" xfId="0" applyNumberFormat="1" applyFont="1" applyFill="1" applyBorder="1" applyAlignment="1">
      <alignment horizontal="center" vertical="center"/>
    </xf>
    <xf numFmtId="0" fontId="1" fillId="24" borderId="0" xfId="0" applyFont="1" applyFill="1" applyAlignment="1">
      <alignment horizontal="right" vertical="center" wrapText="1"/>
    </xf>
    <xf numFmtId="2" fontId="0" fillId="24" borderId="0" xfId="0" applyNumberFormat="1" applyFont="1" applyFill="1" applyAlignment="1">
      <alignment horizontal="center" vertical="center" wrapText="1"/>
    </xf>
    <xf numFmtId="0" fontId="0" fillId="24" borderId="0" xfId="0" applyFont="1" applyFill="1" applyBorder="1" applyAlignment="1">
      <alignment horizontal="center" vertical="center" wrapText="1"/>
    </xf>
    <xf numFmtId="191" fontId="0" fillId="24" borderId="0" xfId="0" applyNumberFormat="1" applyFont="1" applyFill="1" applyAlignment="1">
      <alignment horizontal="left" vertical="center" wrapText="1"/>
    </xf>
    <xf numFmtId="201" fontId="0" fillId="24" borderId="0" xfId="0" applyNumberFormat="1" applyFont="1" applyFill="1" applyAlignment="1">
      <alignment horizontal="center" vertical="center"/>
    </xf>
    <xf numFmtId="43" fontId="0" fillId="24" borderId="0" xfId="0" applyNumberFormat="1" applyFont="1" applyFill="1" applyAlignment="1">
      <alignment vertical="center"/>
    </xf>
    <xf numFmtId="14" fontId="0" fillId="24" borderId="0" xfId="0" applyNumberFormat="1" applyFont="1" applyFill="1" applyAlignment="1">
      <alignment horizontal="left" vertical="center"/>
    </xf>
    <xf numFmtId="0" fontId="0" fillId="24" borderId="0" xfId="0" applyFont="1" applyFill="1" applyBorder="1" applyAlignment="1" applyProtection="1">
      <alignment horizontal="right" vertical="center"/>
      <protection/>
    </xf>
    <xf numFmtId="0" fontId="0" fillId="24" borderId="0" xfId="0" applyFont="1" applyFill="1" applyBorder="1" applyAlignment="1" applyProtection="1">
      <alignment vertical="center"/>
      <protection/>
    </xf>
    <xf numFmtId="0" fontId="0" fillId="24" borderId="0" xfId="0" applyFont="1" applyFill="1" applyBorder="1" applyAlignment="1" applyProtection="1">
      <alignment horizontal="center" vertical="center"/>
      <protection/>
    </xf>
    <xf numFmtId="2" fontId="0" fillId="24" borderId="0" xfId="69" applyNumberFormat="1" applyFont="1" applyFill="1" applyBorder="1" applyAlignment="1" applyProtection="1">
      <alignment horizontal="right" vertical="center"/>
      <protection/>
    </xf>
    <xf numFmtId="0" fontId="5" fillId="24" borderId="0" xfId="0" applyFont="1" applyFill="1" applyBorder="1" applyAlignment="1" applyProtection="1">
      <alignment horizontal="right" vertical="center"/>
      <protection/>
    </xf>
    <xf numFmtId="0" fontId="1" fillId="24" borderId="18" xfId="0" applyFont="1" applyFill="1" applyBorder="1" applyAlignment="1">
      <alignment horizontal="center" vertical="center" wrapText="1"/>
    </xf>
    <xf numFmtId="43" fontId="1" fillId="24" borderId="18" xfId="0" applyNumberFormat="1" applyFont="1" applyFill="1" applyBorder="1" applyAlignment="1">
      <alignment horizontal="center" vertical="center" wrapText="1"/>
    </xf>
    <xf numFmtId="0" fontId="5" fillId="24" borderId="18" xfId="0" applyFont="1" applyFill="1" applyBorder="1" applyAlignment="1">
      <alignment horizontal="left" vertical="center" wrapText="1"/>
    </xf>
    <xf numFmtId="0" fontId="0" fillId="24" borderId="18" xfId="0" applyFont="1" applyFill="1" applyBorder="1" applyAlignment="1">
      <alignment horizontal="left" vertical="center" wrapText="1"/>
    </xf>
    <xf numFmtId="2" fontId="0" fillId="24" borderId="18" xfId="0" applyNumberFormat="1" applyFont="1" applyFill="1" applyBorder="1" applyAlignment="1">
      <alignment vertical="center" wrapText="1"/>
    </xf>
    <xf numFmtId="0" fontId="0" fillId="24" borderId="18" xfId="0" applyFont="1" applyFill="1" applyBorder="1" applyAlignment="1">
      <alignment horizontal="left" vertical="center" wrapText="1"/>
    </xf>
    <xf numFmtId="0" fontId="0" fillId="24" borderId="18" xfId="0" applyFont="1" applyFill="1" applyBorder="1" applyAlignment="1">
      <alignment horizontal="right" vertical="center" wrapText="1"/>
    </xf>
    <xf numFmtId="0" fontId="2" fillId="24" borderId="18" xfId="0" applyFont="1" applyFill="1" applyBorder="1" applyAlignment="1" applyProtection="1">
      <alignment horizontal="center" vertical="center" wrapText="1"/>
      <protection/>
    </xf>
    <xf numFmtId="0" fontId="2" fillId="24" borderId="14" xfId="0" applyFont="1" applyFill="1" applyBorder="1" applyAlignment="1" applyProtection="1">
      <alignment horizontal="center" vertical="center" wrapText="1"/>
      <protection/>
    </xf>
    <xf numFmtId="0" fontId="0" fillId="24" borderId="0" xfId="0" applyFont="1" applyFill="1" applyAlignment="1">
      <alignment horizontal="center" vertical="center" wrapText="1"/>
    </xf>
    <xf numFmtId="0" fontId="0" fillId="24" borderId="0" xfId="0" applyFont="1" applyFill="1" applyAlignment="1">
      <alignment vertical="center" wrapText="1"/>
    </xf>
    <xf numFmtId="0" fontId="0" fillId="24" borderId="0" xfId="0" applyFont="1" applyFill="1" applyBorder="1" applyAlignment="1">
      <alignment vertical="center"/>
    </xf>
    <xf numFmtId="0" fontId="0" fillId="24" borderId="0" xfId="0" applyFont="1" applyFill="1" applyBorder="1" applyAlignment="1">
      <alignment horizontal="center" vertical="center"/>
    </xf>
    <xf numFmtId="0" fontId="0" fillId="24" borderId="0" xfId="0" applyFont="1" applyFill="1" applyBorder="1" applyAlignment="1" applyProtection="1">
      <alignment horizontal="left" vertical="center"/>
      <protection/>
    </xf>
    <xf numFmtId="0" fontId="52" fillId="24" borderId="19" xfId="0" applyFont="1" applyFill="1" applyBorder="1" applyAlignment="1">
      <alignment horizontal="center" wrapText="1"/>
    </xf>
    <xf numFmtId="0" fontId="52" fillId="24" borderId="17" xfId="0" applyFont="1" applyFill="1" applyBorder="1" applyAlignment="1">
      <alignment horizontal="center" wrapText="1"/>
    </xf>
    <xf numFmtId="0" fontId="52" fillId="24" borderId="20" xfId="0" applyFont="1" applyFill="1" applyBorder="1" applyAlignment="1">
      <alignment horizontal="center" wrapText="1"/>
    </xf>
    <xf numFmtId="0" fontId="31" fillId="24" borderId="19" xfId="0" applyFont="1" applyFill="1" applyBorder="1" applyAlignment="1">
      <alignment horizontal="left" vertical="top" wrapText="1"/>
    </xf>
    <xf numFmtId="0" fontId="31" fillId="24" borderId="17" xfId="0" applyFont="1" applyFill="1" applyBorder="1" applyAlignment="1">
      <alignment horizontal="left" vertical="top" wrapText="1"/>
    </xf>
    <xf numFmtId="0" fontId="31" fillId="24" borderId="20" xfId="0" applyFont="1" applyFill="1" applyBorder="1" applyAlignment="1">
      <alignment horizontal="left" vertical="top" wrapText="1"/>
    </xf>
    <xf numFmtId="0" fontId="0" fillId="24" borderId="18" xfId="0" applyFont="1" applyFill="1" applyBorder="1" applyAlignment="1" applyProtection="1">
      <alignment horizontal="left" vertical="center" wrapText="1"/>
      <protection/>
    </xf>
    <xf numFmtId="0" fontId="0" fillId="24" borderId="0" xfId="0" applyFont="1" applyFill="1" applyBorder="1" applyAlignment="1" applyProtection="1">
      <alignment vertical="center" wrapText="1"/>
      <protection/>
    </xf>
    <xf numFmtId="0" fontId="0" fillId="24" borderId="0" xfId="0" applyFont="1" applyFill="1" applyBorder="1" applyAlignment="1" applyProtection="1">
      <alignment vertical="center"/>
      <protection/>
    </xf>
    <xf numFmtId="0" fontId="1" fillId="24" borderId="0" xfId="0" applyFont="1" applyFill="1" applyBorder="1" applyAlignment="1" applyProtection="1">
      <alignment vertical="center"/>
      <protection/>
    </xf>
    <xf numFmtId="0" fontId="1" fillId="24" borderId="0" xfId="0" applyFont="1" applyFill="1" applyBorder="1" applyAlignment="1" applyProtection="1">
      <alignment horizontal="left" vertical="center"/>
      <protection/>
    </xf>
    <xf numFmtId="0" fontId="0" fillId="24" borderId="0" xfId="0" applyFont="1" applyFill="1" applyBorder="1" applyAlignment="1">
      <alignment horizontal="left" vertical="center"/>
    </xf>
    <xf numFmtId="0" fontId="1" fillId="24" borderId="0" xfId="0" applyFont="1" applyFill="1" applyBorder="1" applyAlignment="1">
      <alignment horizontal="left" vertical="center"/>
    </xf>
    <xf numFmtId="43" fontId="1" fillId="24" borderId="0" xfId="0" applyNumberFormat="1" applyFont="1" applyFill="1" applyBorder="1" applyAlignment="1">
      <alignment horizontal="center" vertical="center"/>
    </xf>
    <xf numFmtId="0" fontId="0" fillId="24" borderId="0" xfId="0" applyFont="1" applyFill="1" applyBorder="1" applyAlignment="1">
      <alignment horizontal="left" vertical="center" wrapText="1"/>
    </xf>
    <xf numFmtId="0" fontId="1" fillId="24" borderId="0" xfId="0" applyFont="1" applyFill="1" applyBorder="1" applyAlignment="1">
      <alignment horizontal="left" vertical="center" wrapText="1"/>
    </xf>
    <xf numFmtId="43" fontId="1" fillId="24" borderId="0" xfId="0" applyNumberFormat="1" applyFont="1" applyFill="1" applyBorder="1" applyAlignment="1">
      <alignment horizontal="center" vertical="center" wrapText="1"/>
    </xf>
    <xf numFmtId="0" fontId="0" fillId="24" borderId="0" xfId="0" applyFont="1" applyFill="1" applyBorder="1" applyAlignment="1">
      <alignment vertical="center" wrapText="1"/>
    </xf>
    <xf numFmtId="0" fontId="0" fillId="24" borderId="0" xfId="0" applyFont="1" applyFill="1" applyAlignment="1">
      <alignment horizontal="right" vertical="center"/>
    </xf>
    <xf numFmtId="0" fontId="9" fillId="24" borderId="0" xfId="0" applyFont="1" applyFill="1" applyBorder="1" applyAlignment="1">
      <alignment vertical="center"/>
    </xf>
    <xf numFmtId="0" fontId="50" fillId="24" borderId="0" xfId="0" applyFont="1" applyFill="1" applyBorder="1" applyAlignment="1">
      <alignment horizontal="center" vertical="center"/>
    </xf>
    <xf numFmtId="0" fontId="0" fillId="24" borderId="18" xfId="0" applyFont="1" applyFill="1" applyBorder="1" applyAlignment="1">
      <alignment horizontal="center" vertical="center" wrapText="1"/>
    </xf>
    <xf numFmtId="4" fontId="50" fillId="24" borderId="0" xfId="0" applyNumberFormat="1" applyFont="1" applyFill="1" applyBorder="1" applyAlignment="1">
      <alignment horizontal="center" vertical="center" wrapText="1"/>
    </xf>
    <xf numFmtId="0" fontId="1" fillId="24" borderId="18" xfId="0" applyFont="1" applyFill="1" applyBorder="1" applyAlignment="1">
      <alignment horizontal="right" vertical="center"/>
    </xf>
    <xf numFmtId="43" fontId="1" fillId="24" borderId="18" xfId="0" applyNumberFormat="1" applyFont="1" applyFill="1" applyBorder="1" applyAlignment="1">
      <alignment vertical="center"/>
    </xf>
    <xf numFmtId="43" fontId="0" fillId="24" borderId="0" xfId="0" applyNumberFormat="1" applyFont="1" applyFill="1" applyBorder="1" applyAlignment="1">
      <alignment vertical="center"/>
    </xf>
    <xf numFmtId="9" fontId="0" fillId="24" borderId="18" xfId="0" applyNumberFormat="1" applyFont="1" applyFill="1" applyBorder="1" applyAlignment="1">
      <alignment horizontal="center" vertical="center"/>
    </xf>
    <xf numFmtId="43" fontId="0" fillId="24" borderId="18" xfId="0" applyNumberFormat="1" applyFont="1" applyFill="1" applyBorder="1" applyAlignment="1">
      <alignment vertical="center"/>
    </xf>
    <xf numFmtId="0" fontId="5" fillId="24" borderId="18" xfId="0" applyFont="1" applyFill="1" applyBorder="1" applyAlignment="1">
      <alignment horizontal="right" vertical="center"/>
    </xf>
    <xf numFmtId="177" fontId="0" fillId="24" borderId="0" xfId="0" applyNumberFormat="1" applyFont="1" applyFill="1" applyBorder="1" applyAlignment="1">
      <alignment vertical="center"/>
    </xf>
    <xf numFmtId="43" fontId="9" fillId="24" borderId="0" xfId="0" applyNumberFormat="1" applyFont="1" applyFill="1" applyBorder="1" applyAlignment="1">
      <alignment vertical="center"/>
    </xf>
    <xf numFmtId="0" fontId="1" fillId="24" borderId="0" xfId="0" applyFont="1" applyFill="1" applyAlignment="1">
      <alignment horizontal="right" vertical="center" wrapText="1"/>
    </xf>
    <xf numFmtId="2" fontId="0" fillId="24" borderId="0" xfId="0" applyNumberFormat="1" applyFont="1" applyFill="1" applyAlignment="1">
      <alignment horizontal="center" vertical="center" wrapText="1"/>
    </xf>
    <xf numFmtId="0" fontId="0" fillId="24" borderId="0" xfId="0" applyFont="1" applyFill="1" applyAlignment="1">
      <alignment vertical="center" wrapText="1"/>
    </xf>
    <xf numFmtId="0" fontId="0" fillId="24" borderId="0" xfId="0" applyFont="1" applyFill="1" applyAlignment="1">
      <alignment horizontal="left" vertical="center"/>
    </xf>
    <xf numFmtId="191" fontId="0" fillId="24" borderId="0" xfId="0" applyNumberFormat="1" applyFont="1" applyFill="1" applyAlignment="1">
      <alignment horizontal="left" vertical="center" wrapText="1"/>
    </xf>
    <xf numFmtId="0" fontId="0" fillId="24" borderId="0" xfId="0" applyFont="1" applyFill="1" applyAlignment="1">
      <alignment horizontal="center" vertical="center"/>
    </xf>
    <xf numFmtId="201" fontId="0" fillId="24" borderId="0" xfId="0" applyNumberFormat="1" applyFont="1" applyFill="1" applyAlignment="1">
      <alignment horizontal="center" vertical="center"/>
    </xf>
    <xf numFmtId="0" fontId="0" fillId="24" borderId="0" xfId="0" applyFont="1" applyFill="1" applyAlignment="1">
      <alignment vertical="center"/>
    </xf>
    <xf numFmtId="43" fontId="0" fillId="24" borderId="0" xfId="0" applyNumberFormat="1" applyFont="1" applyFill="1" applyAlignment="1">
      <alignment vertical="center"/>
    </xf>
    <xf numFmtId="0" fontId="0" fillId="24" borderId="0" xfId="0" applyFill="1" applyAlignment="1">
      <alignment/>
    </xf>
    <xf numFmtId="14" fontId="0" fillId="24" borderId="0" xfId="0" applyNumberFormat="1" applyFont="1" applyFill="1" applyAlignment="1">
      <alignment horizontal="left" vertical="center"/>
    </xf>
    <xf numFmtId="0" fontId="0" fillId="24" borderId="0" xfId="0" applyFont="1" applyFill="1" applyBorder="1" applyAlignment="1" applyProtection="1">
      <alignment horizontal="center" vertical="center"/>
      <protection/>
    </xf>
    <xf numFmtId="43" fontId="0" fillId="24" borderId="18" xfId="0" applyNumberFormat="1" applyFont="1" applyFill="1" applyBorder="1" applyAlignment="1">
      <alignment vertical="center" wrapText="1"/>
    </xf>
    <xf numFmtId="43" fontId="0" fillId="24" borderId="18" xfId="0" applyNumberFormat="1" applyFont="1" applyFill="1" applyBorder="1" applyAlignment="1">
      <alignment horizontal="center" vertical="center" wrapText="1"/>
    </xf>
    <xf numFmtId="0" fontId="0" fillId="24" borderId="18" xfId="0" applyFont="1" applyFill="1" applyBorder="1" applyAlignment="1">
      <alignment vertical="center" wrapText="1"/>
    </xf>
    <xf numFmtId="0" fontId="30" fillId="24" borderId="0" xfId="0" applyFont="1" applyFill="1" applyBorder="1" applyAlignment="1">
      <alignment horizontal="center" vertical="center"/>
    </xf>
    <xf numFmtId="0" fontId="2" fillId="24" borderId="0" xfId="0" applyFont="1" applyFill="1" applyBorder="1" applyAlignment="1">
      <alignment horizontal="center" vertical="center"/>
    </xf>
    <xf numFmtId="0" fontId="2" fillId="24" borderId="0" xfId="0" applyFont="1" applyFill="1" applyAlignment="1">
      <alignment horizontal="center" vertical="center"/>
    </xf>
    <xf numFmtId="0" fontId="2" fillId="24" borderId="0" xfId="0" applyFont="1" applyFill="1" applyBorder="1" applyAlignment="1" applyProtection="1">
      <alignment horizontal="center" vertical="center"/>
      <protection/>
    </xf>
    <xf numFmtId="0" fontId="2" fillId="24" borderId="21" xfId="0" applyFont="1" applyFill="1" applyBorder="1" applyAlignment="1" applyProtection="1">
      <alignment horizontal="center" vertical="center" wrapText="1"/>
      <protection/>
    </xf>
    <xf numFmtId="0" fontId="2" fillId="24" borderId="22" xfId="0" applyFont="1" applyFill="1" applyBorder="1" applyAlignment="1" applyProtection="1">
      <alignment horizontal="center" vertical="center" wrapText="1"/>
      <protection/>
    </xf>
    <xf numFmtId="0" fontId="1" fillId="24" borderId="23" xfId="0" applyNumberFormat="1" applyFont="1" applyFill="1" applyBorder="1" applyAlignment="1">
      <alignment vertical="center" wrapText="1"/>
    </xf>
    <xf numFmtId="0" fontId="1" fillId="24" borderId="24" xfId="0" applyNumberFormat="1" applyFont="1" applyFill="1" applyBorder="1" applyAlignment="1">
      <alignment vertical="center" wrapText="1"/>
    </xf>
    <xf numFmtId="0" fontId="31" fillId="24" borderId="15" xfId="0" applyNumberFormat="1" applyFont="1" applyFill="1" applyBorder="1" applyAlignment="1">
      <alignment horizontal="center" vertical="center" wrapText="1"/>
    </xf>
    <xf numFmtId="0" fontId="2" fillId="24" borderId="25" xfId="0" applyNumberFormat="1" applyFont="1" applyFill="1" applyBorder="1" applyAlignment="1">
      <alignment horizontal="center" vertical="center" wrapText="1"/>
    </xf>
    <xf numFmtId="0" fontId="0" fillId="24" borderId="11" xfId="0" applyNumberFormat="1" applyFont="1" applyFill="1" applyBorder="1" applyAlignment="1">
      <alignment horizontal="center" vertical="center" wrapText="1"/>
    </xf>
    <xf numFmtId="0" fontId="0" fillId="24" borderId="26" xfId="0" applyNumberFormat="1" applyFont="1" applyFill="1" applyBorder="1" applyAlignment="1">
      <alignment horizontal="left" vertical="center" wrapText="1"/>
    </xf>
    <xf numFmtId="0" fontId="2" fillId="24" borderId="27" xfId="0" applyNumberFormat="1" applyFont="1" applyFill="1" applyBorder="1" applyAlignment="1">
      <alignment horizontal="center" vertical="center" wrapText="1"/>
    </xf>
    <xf numFmtId="0" fontId="2" fillId="24" borderId="28" xfId="0" applyNumberFormat="1" applyFont="1" applyFill="1" applyBorder="1" applyAlignment="1">
      <alignment horizontal="center" vertical="center" wrapText="1"/>
    </xf>
    <xf numFmtId="0" fontId="1" fillId="24" borderId="11" xfId="0" applyNumberFormat="1" applyFont="1" applyFill="1" applyBorder="1" applyAlignment="1">
      <alignment vertical="center" wrapText="1"/>
    </xf>
    <xf numFmtId="0" fontId="1" fillId="24" borderId="26" xfId="0" applyNumberFormat="1" applyFont="1" applyFill="1" applyBorder="1" applyAlignment="1">
      <alignment vertical="center" wrapText="1"/>
    </xf>
    <xf numFmtId="0" fontId="31" fillId="24" borderId="27" xfId="0" applyNumberFormat="1" applyFont="1" applyFill="1" applyBorder="1" applyAlignment="1">
      <alignment horizontal="center" vertical="center" wrapText="1"/>
    </xf>
    <xf numFmtId="0" fontId="31" fillId="24" borderId="28" xfId="0" applyNumberFormat="1" applyFont="1" applyFill="1" applyBorder="1" applyAlignment="1">
      <alignment horizontal="center" vertical="center" wrapText="1"/>
    </xf>
    <xf numFmtId="2" fontId="2" fillId="24" borderId="0" xfId="0" applyNumberFormat="1" applyFont="1" applyFill="1" applyAlignment="1">
      <alignment horizontal="center" vertical="center" wrapText="1"/>
    </xf>
    <xf numFmtId="0" fontId="30" fillId="24" borderId="0" xfId="0" applyFont="1" applyFill="1" applyBorder="1" applyAlignment="1">
      <alignment horizontal="left" vertical="center"/>
    </xf>
    <xf numFmtId="0" fontId="2" fillId="24" borderId="0" xfId="0" applyFont="1" applyFill="1" applyBorder="1" applyAlignment="1">
      <alignment horizontal="left" vertical="center"/>
    </xf>
    <xf numFmtId="0" fontId="2" fillId="24" borderId="0" xfId="0" applyFont="1" applyFill="1" applyAlignment="1">
      <alignment horizontal="left" vertical="center"/>
    </xf>
    <xf numFmtId="0" fontId="2" fillId="24" borderId="0" xfId="0" applyFont="1" applyFill="1" applyBorder="1" applyAlignment="1" applyProtection="1">
      <alignment horizontal="left" vertical="center"/>
      <protection/>
    </xf>
    <xf numFmtId="2" fontId="2" fillId="24" borderId="0" xfId="0" applyNumberFormat="1" applyFont="1" applyFill="1" applyAlignment="1">
      <alignment horizontal="left" vertical="center" wrapText="1"/>
    </xf>
    <xf numFmtId="0" fontId="0" fillId="24" borderId="26" xfId="100" applyFont="1" applyFill="1" applyBorder="1" applyAlignment="1">
      <alignment horizontal="left" vertical="center" wrapText="1"/>
      <protection/>
    </xf>
    <xf numFmtId="0" fontId="2" fillId="24" borderId="27" xfId="100" applyFont="1" applyFill="1" applyBorder="1" applyAlignment="1">
      <alignment horizontal="left" vertical="center" wrapText="1"/>
      <protection/>
    </xf>
    <xf numFmtId="0" fontId="1" fillId="24" borderId="26" xfId="100" applyFont="1" applyFill="1" applyBorder="1" applyAlignment="1">
      <alignment horizontal="left" vertical="center" wrapText="1"/>
      <protection/>
    </xf>
    <xf numFmtId="0" fontId="0" fillId="24" borderId="29" xfId="0" applyNumberFormat="1" applyFont="1" applyFill="1" applyBorder="1" applyAlignment="1">
      <alignment vertical="center" wrapText="1"/>
    </xf>
    <xf numFmtId="219" fontId="33" fillId="24" borderId="0" xfId="0" applyNumberFormat="1" applyFont="1" applyFill="1" applyBorder="1" applyAlignment="1">
      <alignment horizontal="center" vertical="center"/>
    </xf>
    <xf numFmtId="219" fontId="0" fillId="24" borderId="0" xfId="0" applyNumberFormat="1" applyFont="1" applyFill="1" applyBorder="1" applyAlignment="1">
      <alignment horizontal="right" vertical="center"/>
    </xf>
    <xf numFmtId="219" fontId="0" fillId="24" borderId="0" xfId="0" applyNumberFormat="1" applyFont="1" applyFill="1" applyBorder="1" applyAlignment="1">
      <alignment vertical="center"/>
    </xf>
    <xf numFmtId="219" fontId="0" fillId="24" borderId="0" xfId="0" applyNumberFormat="1" applyFont="1" applyFill="1" applyAlignment="1">
      <alignment vertical="center"/>
    </xf>
    <xf numFmtId="219" fontId="0" fillId="24" borderId="12" xfId="69" applyNumberFormat="1" applyFont="1" applyFill="1" applyBorder="1" applyAlignment="1" applyProtection="1">
      <alignment horizontal="center" vertical="center" wrapText="1"/>
      <protection/>
    </xf>
    <xf numFmtId="219" fontId="0" fillId="24" borderId="0" xfId="0" applyNumberFormat="1" applyFont="1" applyFill="1" applyAlignment="1">
      <alignment vertical="center" wrapText="1"/>
    </xf>
    <xf numFmtId="219" fontId="0" fillId="24" borderId="0" xfId="0" applyNumberFormat="1" applyFont="1" applyFill="1" applyAlignment="1">
      <alignment horizontal="center" vertical="center"/>
    </xf>
    <xf numFmtId="219" fontId="33" fillId="24" borderId="0" xfId="0" applyNumberFormat="1" applyFont="1" applyFill="1" applyBorder="1" applyAlignment="1">
      <alignment vertical="center"/>
    </xf>
    <xf numFmtId="219" fontId="1" fillId="24" borderId="11" xfId="0" applyNumberFormat="1" applyFont="1" applyFill="1" applyBorder="1" applyAlignment="1">
      <alignment vertical="center" wrapText="1"/>
    </xf>
    <xf numFmtId="219" fontId="1" fillId="24" borderId="18" xfId="0" applyNumberFormat="1" applyFont="1" applyFill="1" applyBorder="1" applyAlignment="1">
      <alignment vertical="center" wrapText="1"/>
    </xf>
    <xf numFmtId="219" fontId="0" fillId="24" borderId="18" xfId="0" applyNumberFormat="1" applyFont="1" applyFill="1" applyBorder="1" applyAlignment="1" applyProtection="1">
      <alignment vertical="center" wrapText="1"/>
      <protection/>
    </xf>
    <xf numFmtId="219" fontId="0" fillId="24" borderId="18" xfId="0" applyNumberFormat="1" applyFont="1" applyFill="1" applyBorder="1" applyAlignment="1">
      <alignment vertical="center"/>
    </xf>
    <xf numFmtId="0" fontId="31" fillId="24" borderId="18" xfId="0" applyFont="1" applyFill="1" applyBorder="1" applyAlignment="1">
      <alignment horizontal="left" vertical="center" wrapText="1"/>
    </xf>
    <xf numFmtId="2" fontId="2" fillId="24" borderId="18" xfId="0" applyNumberFormat="1" applyFont="1" applyFill="1" applyBorder="1" applyAlignment="1">
      <alignment horizontal="left" vertical="center" wrapText="1"/>
    </xf>
    <xf numFmtId="2" fontId="0" fillId="24" borderId="18" xfId="0" applyNumberFormat="1" applyFont="1" applyFill="1" applyBorder="1" applyAlignment="1">
      <alignment horizontal="center" vertical="center" wrapText="1"/>
    </xf>
    <xf numFmtId="219" fontId="0" fillId="24" borderId="18" xfId="69" applyNumberFormat="1" applyFont="1" applyFill="1" applyBorder="1" applyAlignment="1" applyProtection="1">
      <alignment vertical="center" wrapText="1"/>
      <protection/>
    </xf>
    <xf numFmtId="1" fontId="2" fillId="24" borderId="18" xfId="0" applyNumberFormat="1" applyFont="1" applyFill="1" applyBorder="1" applyAlignment="1">
      <alignment horizontal="left" vertical="center" wrapText="1"/>
    </xf>
    <xf numFmtId="0" fontId="0" fillId="24" borderId="18" xfId="0" applyNumberFormat="1" applyFont="1" applyFill="1" applyBorder="1" applyAlignment="1">
      <alignment horizontal="center" vertical="center" wrapText="1"/>
    </xf>
    <xf numFmtId="2" fontId="1" fillId="24" borderId="18" xfId="0" applyNumberFormat="1" applyFont="1" applyFill="1" applyBorder="1" applyAlignment="1">
      <alignment vertical="center" wrapText="1"/>
    </xf>
    <xf numFmtId="0" fontId="0" fillId="24" borderId="18" xfId="0" applyFont="1" applyFill="1" applyBorder="1" applyAlignment="1" applyProtection="1">
      <alignment horizontal="left" vertical="center" wrapText="1"/>
      <protection/>
    </xf>
    <xf numFmtId="0" fontId="1" fillId="24" borderId="18" xfId="118" applyFont="1" applyFill="1" applyBorder="1" applyAlignment="1">
      <alignment horizontal="left" vertical="center" wrapText="1"/>
      <protection/>
    </xf>
    <xf numFmtId="0" fontId="0" fillId="24" borderId="18" xfId="100" applyFont="1" applyFill="1" applyBorder="1" applyAlignment="1">
      <alignment horizontal="left" vertical="center" wrapText="1"/>
      <protection/>
    </xf>
    <xf numFmtId="0" fontId="1" fillId="24" borderId="18" xfId="100" applyFont="1" applyFill="1" applyBorder="1" applyAlignment="1">
      <alignment horizontal="left" vertical="center" wrapText="1"/>
      <protection/>
    </xf>
    <xf numFmtId="0" fontId="1" fillId="24" borderId="18" xfId="0" applyFont="1" applyFill="1" applyBorder="1" applyAlignment="1" applyProtection="1">
      <alignment horizontal="left" vertical="center" wrapText="1"/>
      <protection/>
    </xf>
    <xf numFmtId="0" fontId="5" fillId="24" borderId="18" xfId="0" applyFont="1" applyFill="1" applyBorder="1" applyAlignment="1" applyProtection="1">
      <alignment horizontal="left" vertical="center" wrapText="1"/>
      <protection/>
    </xf>
    <xf numFmtId="219" fontId="1" fillId="24" borderId="23" xfId="0" applyNumberFormat="1" applyFont="1" applyFill="1" applyBorder="1" applyAlignment="1">
      <alignment vertical="center" wrapText="1"/>
    </xf>
    <xf numFmtId="219" fontId="0" fillId="24" borderId="11" xfId="0" applyNumberFormat="1" applyFont="1" applyFill="1" applyBorder="1" applyAlignment="1">
      <alignment horizontal="center" vertical="center" wrapText="1"/>
    </xf>
    <xf numFmtId="219" fontId="0" fillId="24" borderId="13" xfId="0" applyNumberFormat="1" applyFont="1" applyFill="1" applyBorder="1" applyAlignment="1" applyProtection="1">
      <alignment horizontal="center" vertical="center" wrapText="1"/>
      <protection/>
    </xf>
    <xf numFmtId="0" fontId="1" fillId="24" borderId="0" xfId="0" applyFont="1" applyFill="1" applyAlignment="1">
      <alignment horizontal="center" vertical="center"/>
    </xf>
    <xf numFmtId="0" fontId="0" fillId="24" borderId="0" xfId="0" applyFont="1" applyFill="1" applyBorder="1" applyAlignment="1">
      <alignment horizontal="right" vertical="center"/>
    </xf>
    <xf numFmtId="0" fontId="0" fillId="24" borderId="0" xfId="0" applyFont="1" applyFill="1" applyAlignment="1">
      <alignment horizontal="center" vertical="center" wrapText="1"/>
    </xf>
    <xf numFmtId="0" fontId="0" fillId="24" borderId="23" xfId="0" applyFont="1" applyFill="1" applyBorder="1" applyAlignment="1">
      <alignment horizontal="center" vertical="center" wrapText="1"/>
    </xf>
    <xf numFmtId="0" fontId="0" fillId="24" borderId="23" xfId="0" applyFont="1" applyFill="1" applyBorder="1" applyAlignment="1">
      <alignment horizontal="left" vertical="center" wrapText="1"/>
    </xf>
    <xf numFmtId="43" fontId="0" fillId="24" borderId="23" xfId="0" applyNumberFormat="1" applyFont="1" applyFill="1" applyBorder="1" applyAlignment="1">
      <alignment horizontal="center" vertical="center" wrapText="1"/>
    </xf>
    <xf numFmtId="0" fontId="0" fillId="24" borderId="11" xfId="0" applyFont="1" applyFill="1" applyBorder="1" applyAlignment="1">
      <alignment horizontal="left" vertical="center" wrapText="1"/>
    </xf>
    <xf numFmtId="43" fontId="0" fillId="24" borderId="11" xfId="0" applyNumberFormat="1" applyFont="1" applyFill="1" applyBorder="1" applyAlignment="1">
      <alignment horizontal="center" vertical="center" wrapText="1"/>
    </xf>
    <xf numFmtId="0" fontId="1" fillId="24" borderId="18" xfId="0" applyFont="1" applyFill="1" applyBorder="1" applyAlignment="1">
      <alignment horizontal="right" vertical="center" wrapText="1"/>
    </xf>
    <xf numFmtId="43" fontId="1" fillId="24" borderId="18" xfId="0" applyNumberFormat="1" applyFont="1" applyFill="1" applyBorder="1" applyAlignment="1">
      <alignment horizontal="center" vertical="center" wrapText="1"/>
    </xf>
    <xf numFmtId="177" fontId="50" fillId="24" borderId="0" xfId="0" applyNumberFormat="1" applyFont="1" applyFill="1" applyAlignment="1">
      <alignment horizontal="right" vertical="center" wrapText="1"/>
    </xf>
    <xf numFmtId="0" fontId="50" fillId="24" borderId="0" xfId="0" applyFont="1" applyFill="1" applyAlignment="1">
      <alignment horizontal="left" vertical="center" wrapText="1"/>
    </xf>
    <xf numFmtId="0" fontId="0" fillId="24" borderId="21" xfId="0" applyFont="1" applyFill="1" applyBorder="1" applyAlignment="1">
      <alignment horizontal="center" vertical="center" wrapText="1"/>
    </xf>
    <xf numFmtId="0" fontId="1" fillId="24" borderId="21" xfId="0" applyFont="1" applyFill="1" applyBorder="1" applyAlignment="1">
      <alignment horizontal="right" vertical="center" wrapText="1"/>
    </xf>
    <xf numFmtId="43" fontId="1" fillId="24" borderId="21" xfId="0" applyNumberFormat="1" applyFont="1" applyFill="1" applyBorder="1" applyAlignment="1">
      <alignment horizontal="center" vertical="center" wrapText="1"/>
    </xf>
    <xf numFmtId="0" fontId="0" fillId="24" borderId="22" xfId="0" applyFont="1" applyFill="1" applyBorder="1" applyAlignment="1">
      <alignment horizontal="center" vertical="center" wrapText="1"/>
    </xf>
    <xf numFmtId="0" fontId="0" fillId="24" borderId="22" xfId="0" applyFont="1" applyFill="1" applyBorder="1" applyAlignment="1">
      <alignment horizontal="right" vertical="center" wrapText="1"/>
    </xf>
    <xf numFmtId="43" fontId="0" fillId="24" borderId="22" xfId="0" applyNumberFormat="1" applyFont="1" applyFill="1" applyBorder="1" applyAlignment="1">
      <alignment horizontal="center" vertical="center" wrapText="1"/>
    </xf>
    <xf numFmtId="43" fontId="0" fillId="24" borderId="0" xfId="0" applyNumberFormat="1" applyFont="1" applyFill="1" applyAlignment="1">
      <alignment vertical="center" wrapText="1"/>
    </xf>
    <xf numFmtId="177" fontId="0" fillId="24" borderId="0" xfId="0" applyNumberFormat="1" applyFont="1" applyFill="1" applyAlignment="1">
      <alignment vertical="center" wrapText="1"/>
    </xf>
    <xf numFmtId="43" fontId="0" fillId="24" borderId="0" xfId="0" applyNumberFormat="1" applyFont="1" applyFill="1" applyAlignment="1">
      <alignment horizontal="center" vertical="center"/>
    </xf>
    <xf numFmtId="0" fontId="1" fillId="0" borderId="16" xfId="118" applyFont="1" applyBorder="1" applyAlignment="1">
      <alignment vertical="center"/>
      <protection/>
    </xf>
    <xf numFmtId="14" fontId="1" fillId="24" borderId="16" xfId="118" applyNumberFormat="1" applyFont="1" applyFill="1" applyBorder="1" applyAlignment="1">
      <alignment vertical="center" wrapText="1"/>
      <protection/>
    </xf>
    <xf numFmtId="0" fontId="42" fillId="24" borderId="0" xfId="0" applyFont="1" applyFill="1" applyAlignment="1">
      <alignment vertical="center"/>
    </xf>
    <xf numFmtId="0" fontId="42" fillId="24" borderId="0" xfId="0" applyFont="1" applyFill="1" applyAlignment="1">
      <alignment horizontal="left" vertical="center"/>
    </xf>
    <xf numFmtId="0" fontId="42" fillId="24" borderId="0" xfId="0" applyFont="1" applyFill="1" applyAlignment="1">
      <alignment horizontal="center" vertical="center"/>
    </xf>
    <xf numFmtId="0" fontId="42" fillId="24" borderId="0" xfId="0" applyFont="1" applyFill="1" applyBorder="1" applyAlignment="1" applyProtection="1">
      <alignment horizontal="left" vertical="center"/>
      <protection/>
    </xf>
    <xf numFmtId="0" fontId="43" fillId="24" borderId="18" xfId="0" applyFont="1" applyFill="1" applyBorder="1" applyAlignment="1" applyProtection="1">
      <alignment horizontal="center" vertical="center" wrapText="1"/>
      <protection/>
    </xf>
    <xf numFmtId="0" fontId="51" fillId="0" borderId="18" xfId="0" applyFont="1" applyBorder="1" applyAlignment="1">
      <alignment horizontal="left" wrapText="1"/>
    </xf>
    <xf numFmtId="43" fontId="0" fillId="24" borderId="18" xfId="69" applyNumberFormat="1" applyFont="1" applyFill="1" applyBorder="1" applyAlignment="1" applyProtection="1">
      <alignment horizontal="center" vertical="center" wrapText="1"/>
      <protection/>
    </xf>
    <xf numFmtId="219" fontId="0" fillId="24" borderId="18" xfId="0" applyNumberFormat="1" applyFont="1" applyFill="1" applyBorder="1" applyAlignment="1" applyProtection="1">
      <alignment horizontal="center" vertical="center" wrapText="1"/>
      <protection/>
    </xf>
    <xf numFmtId="222" fontId="0" fillId="24" borderId="18" xfId="0" applyNumberFormat="1" applyFont="1" applyFill="1" applyBorder="1" applyAlignment="1" applyProtection="1">
      <alignment horizontal="center" vertical="center" wrapText="1"/>
      <protection/>
    </xf>
    <xf numFmtId="222" fontId="33" fillId="24" borderId="0" xfId="0" applyNumberFormat="1" applyFont="1" applyFill="1" applyBorder="1" applyAlignment="1">
      <alignment horizontal="center" vertical="center"/>
    </xf>
    <xf numFmtId="222" fontId="0" fillId="24" borderId="0" xfId="0" applyNumberFormat="1" applyFont="1" applyFill="1" applyBorder="1" applyAlignment="1">
      <alignment horizontal="center" vertical="center"/>
    </xf>
    <xf numFmtId="222" fontId="0" fillId="24" borderId="18" xfId="0" applyNumberFormat="1" applyFont="1" applyFill="1" applyBorder="1" applyAlignment="1" applyProtection="1">
      <alignment horizontal="center" vertical="center" wrapText="1"/>
      <protection/>
    </xf>
    <xf numFmtId="222" fontId="51" fillId="0" borderId="18" xfId="0" applyNumberFormat="1" applyFont="1" applyBorder="1" applyAlignment="1">
      <alignment horizontal="center" vertical="center"/>
    </xf>
    <xf numFmtId="222" fontId="1" fillId="24" borderId="18" xfId="0" applyNumberFormat="1" applyFont="1" applyFill="1" applyBorder="1" applyAlignment="1">
      <alignment horizontal="center" vertical="center" wrapText="1"/>
    </xf>
    <xf numFmtId="222" fontId="0" fillId="24" borderId="18" xfId="0" applyNumberFormat="1" applyFont="1" applyFill="1" applyBorder="1" applyAlignment="1">
      <alignment horizontal="center" vertical="center" wrapText="1"/>
    </xf>
    <xf numFmtId="222" fontId="0" fillId="24" borderId="18" xfId="69" applyNumberFormat="1" applyFont="1" applyFill="1" applyBorder="1" applyAlignment="1" applyProtection="1">
      <alignment horizontal="center" vertical="center" wrapText="1"/>
      <protection/>
    </xf>
    <xf numFmtId="222" fontId="0" fillId="24" borderId="0" xfId="0" applyNumberFormat="1" applyFont="1" applyFill="1" applyAlignment="1">
      <alignment horizontal="center" vertical="center" wrapText="1"/>
    </xf>
    <xf numFmtId="222" fontId="0" fillId="24" borderId="0" xfId="0" applyNumberFormat="1" applyFont="1" applyFill="1" applyAlignment="1">
      <alignment horizontal="center" vertical="center"/>
    </xf>
    <xf numFmtId="43" fontId="0" fillId="24" borderId="18" xfId="69" applyNumberFormat="1" applyFont="1" applyFill="1" applyBorder="1" applyAlignment="1" applyProtection="1">
      <alignment horizontal="center" vertical="center" wrapText="1"/>
      <protection/>
    </xf>
    <xf numFmtId="43" fontId="0" fillId="24" borderId="18" xfId="0" applyNumberFormat="1" applyFont="1" applyFill="1" applyBorder="1" applyAlignment="1" applyProtection="1">
      <alignment horizontal="center" vertical="center" wrapText="1"/>
      <protection/>
    </xf>
    <xf numFmtId="0" fontId="52" fillId="24" borderId="18" xfId="0" applyFont="1" applyFill="1" applyBorder="1" applyAlignment="1">
      <alignment horizontal="center" wrapText="1"/>
    </xf>
    <xf numFmtId="222" fontId="10" fillId="24" borderId="18" xfId="0" applyNumberFormat="1" applyFont="1" applyFill="1" applyBorder="1" applyAlignment="1">
      <alignment horizontal="center" vertical="center" wrapText="1"/>
    </xf>
    <xf numFmtId="0" fontId="47" fillId="24" borderId="18" xfId="0" applyFont="1" applyFill="1" applyBorder="1" applyAlignment="1">
      <alignment horizontal="left" wrapText="1"/>
    </xf>
    <xf numFmtId="222" fontId="51" fillId="24" borderId="18" xfId="0" applyNumberFormat="1" applyFont="1" applyFill="1" applyBorder="1" applyAlignment="1">
      <alignment horizontal="center" vertical="center"/>
    </xf>
    <xf numFmtId="222" fontId="0" fillId="24" borderId="18" xfId="0" applyNumberFormat="1" applyFont="1" applyFill="1" applyBorder="1" applyAlignment="1">
      <alignment horizontal="center" vertical="center"/>
    </xf>
    <xf numFmtId="0" fontId="0" fillId="24" borderId="18" xfId="0" applyFont="1" applyFill="1" applyBorder="1" applyAlignment="1">
      <alignment horizontal="left" wrapText="1"/>
    </xf>
    <xf numFmtId="222" fontId="0" fillId="24" borderId="18" xfId="0" applyNumberFormat="1" applyFont="1" applyFill="1" applyBorder="1" applyAlignment="1">
      <alignment horizontal="center" vertical="center" wrapText="1"/>
    </xf>
    <xf numFmtId="0" fontId="0" fillId="24" borderId="18" xfId="0" applyFont="1" applyFill="1" applyBorder="1" applyAlignment="1">
      <alignment horizontal="right" wrapText="1"/>
    </xf>
    <xf numFmtId="0" fontId="44" fillId="24" borderId="18" xfId="0" applyFont="1" applyFill="1" applyBorder="1" applyAlignment="1">
      <alignment horizontal="left" vertical="top" wrapText="1"/>
    </xf>
    <xf numFmtId="0" fontId="0" fillId="24" borderId="18" xfId="0" applyFont="1" applyFill="1" applyBorder="1" applyAlignment="1">
      <alignment horizontal="left" vertical="top" wrapText="1"/>
    </xf>
    <xf numFmtId="0" fontId="44" fillId="24" borderId="18" xfId="0" applyFont="1" applyFill="1" applyBorder="1" applyAlignment="1">
      <alignment horizontal="right" vertical="top" wrapText="1"/>
    </xf>
    <xf numFmtId="0" fontId="0" fillId="24" borderId="18" xfId="0" applyFont="1" applyFill="1" applyBorder="1" applyAlignment="1">
      <alignment horizontal="right" vertical="top" wrapText="1"/>
    </xf>
    <xf numFmtId="0" fontId="48" fillId="24" borderId="18" xfId="0" applyFont="1" applyFill="1" applyBorder="1" applyAlignment="1">
      <alignment horizontal="left" wrapText="1"/>
    </xf>
    <xf numFmtId="222" fontId="48" fillId="24" borderId="18" xfId="0" applyNumberFormat="1" applyFont="1" applyFill="1" applyBorder="1" applyAlignment="1">
      <alignment horizontal="center" vertical="center"/>
    </xf>
    <xf numFmtId="222" fontId="47" fillId="24" borderId="18" xfId="0" applyNumberFormat="1" applyFont="1" applyFill="1" applyBorder="1" applyAlignment="1">
      <alignment horizontal="center" vertical="center" wrapText="1"/>
    </xf>
    <xf numFmtId="0" fontId="0" fillId="24" borderId="30" xfId="0" applyFont="1" applyFill="1" applyBorder="1" applyAlignment="1" applyProtection="1">
      <alignment horizontal="center" vertical="center" wrapText="1"/>
      <protection/>
    </xf>
    <xf numFmtId="0" fontId="0" fillId="24" borderId="21" xfId="0" applyFont="1" applyFill="1" applyBorder="1" applyAlignment="1" applyProtection="1">
      <alignment horizontal="center" vertical="center" wrapText="1"/>
      <protection/>
    </xf>
    <xf numFmtId="0" fontId="0" fillId="24" borderId="29" xfId="0" applyFont="1" applyFill="1" applyBorder="1" applyAlignment="1" applyProtection="1">
      <alignment horizontal="center" vertical="center" wrapText="1"/>
      <protection/>
    </xf>
    <xf numFmtId="0" fontId="0" fillId="24" borderId="22" xfId="0" applyFont="1" applyFill="1" applyBorder="1" applyAlignment="1" applyProtection="1">
      <alignment horizontal="center" vertical="center" wrapText="1"/>
      <protection/>
    </xf>
    <xf numFmtId="0" fontId="0" fillId="24" borderId="31" xfId="0" applyFont="1" applyFill="1" applyBorder="1" applyAlignment="1" applyProtection="1">
      <alignment horizontal="center" vertical="center" wrapText="1"/>
      <protection/>
    </xf>
    <xf numFmtId="0" fontId="0" fillId="24" borderId="32" xfId="0" applyFont="1" applyFill="1" applyBorder="1" applyAlignment="1" applyProtection="1">
      <alignment horizontal="center" vertical="center" wrapText="1"/>
      <protection/>
    </xf>
    <xf numFmtId="222" fontId="47" fillId="24" borderId="18" xfId="0" applyNumberFormat="1" applyFont="1" applyFill="1" applyBorder="1" applyAlignment="1">
      <alignment horizontal="center" vertical="center"/>
    </xf>
    <xf numFmtId="222" fontId="10" fillId="24" borderId="18" xfId="0" applyNumberFormat="1" applyFont="1" applyFill="1" applyBorder="1" applyAlignment="1">
      <alignment horizontal="center" vertical="center"/>
    </xf>
    <xf numFmtId="49" fontId="0" fillId="24" borderId="18" xfId="0" applyNumberFormat="1" applyFont="1" applyFill="1" applyBorder="1" applyAlignment="1">
      <alignment horizontal="center" vertical="center" wrapText="1"/>
    </xf>
    <xf numFmtId="0" fontId="0" fillId="24" borderId="18" xfId="0" applyFont="1" applyFill="1" applyBorder="1" applyAlignment="1">
      <alignment horizontal="center" vertical="center" wrapText="1"/>
    </xf>
    <xf numFmtId="43" fontId="0" fillId="24" borderId="18" xfId="0" applyNumberFormat="1" applyFont="1" applyFill="1" applyBorder="1" applyAlignment="1">
      <alignment horizontal="center" vertical="center" wrapText="1"/>
    </xf>
    <xf numFmtId="0" fontId="0" fillId="24" borderId="18" xfId="0" applyFont="1" applyFill="1" applyBorder="1" applyAlignment="1" applyProtection="1">
      <alignment horizontal="center" vertical="center" wrapText="1"/>
      <protection/>
    </xf>
    <xf numFmtId="0" fontId="0" fillId="24" borderId="18" xfId="0" applyFont="1" applyFill="1" applyBorder="1" applyAlignment="1">
      <alignment horizontal="center" vertical="center" wrapText="1"/>
    </xf>
    <xf numFmtId="0" fontId="0" fillId="24" borderId="18" xfId="0" applyFont="1" applyFill="1" applyBorder="1" applyAlignment="1">
      <alignment vertical="center" wrapText="1"/>
    </xf>
    <xf numFmtId="0" fontId="0" fillId="24" borderId="18" xfId="0" applyFont="1" applyFill="1" applyBorder="1" applyAlignment="1">
      <alignment horizontal="left" vertical="top"/>
    </xf>
    <xf numFmtId="0" fontId="0" fillId="24" borderId="0" xfId="0" applyFont="1" applyFill="1" applyBorder="1" applyAlignment="1">
      <alignment horizontal="left" vertical="top"/>
    </xf>
    <xf numFmtId="0" fontId="1" fillId="24" borderId="18" xfId="0" applyFont="1" applyFill="1" applyBorder="1" applyAlignment="1">
      <alignment horizontal="left" vertical="center" wrapText="1"/>
    </xf>
    <xf numFmtId="0" fontId="2" fillId="24" borderId="18" xfId="0" applyFont="1" applyFill="1" applyBorder="1" applyAlignment="1" applyProtection="1">
      <alignment horizontal="center" vertical="center" wrapText="1"/>
      <protection/>
    </xf>
    <xf numFmtId="2" fontId="1" fillId="24" borderId="18" xfId="0" applyNumberFormat="1" applyFont="1" applyFill="1" applyBorder="1" applyAlignment="1">
      <alignment horizontal="left" vertical="center" wrapText="1"/>
    </xf>
    <xf numFmtId="2" fontId="0" fillId="24" borderId="18" xfId="0" applyNumberFormat="1" applyFont="1" applyFill="1" applyBorder="1" applyAlignment="1">
      <alignment horizontal="left" vertical="center" wrapText="1"/>
    </xf>
    <xf numFmtId="0" fontId="2" fillId="24" borderId="18" xfId="0" applyFont="1" applyFill="1" applyBorder="1" applyAlignment="1">
      <alignment horizontal="left" vertical="top"/>
    </xf>
    <xf numFmtId="0" fontId="2" fillId="24" borderId="0" xfId="0" applyFont="1" applyFill="1" applyBorder="1" applyAlignment="1">
      <alignment horizontal="left" vertical="top"/>
    </xf>
    <xf numFmtId="0" fontId="5" fillId="24" borderId="18" xfId="0" applyFont="1" applyFill="1" applyBorder="1" applyAlignment="1">
      <alignment horizontal="right" vertical="center"/>
    </xf>
    <xf numFmtId="0" fontId="0" fillId="24" borderId="19" xfId="0" applyFont="1" applyFill="1" applyBorder="1" applyAlignment="1">
      <alignment horizontal="right" vertical="center"/>
    </xf>
    <xf numFmtId="0" fontId="0" fillId="24" borderId="17" xfId="0" applyFont="1" applyFill="1" applyBorder="1" applyAlignment="1">
      <alignment horizontal="right" vertical="center"/>
    </xf>
    <xf numFmtId="0" fontId="0" fillId="24" borderId="20" xfId="0" applyFont="1" applyFill="1" applyBorder="1" applyAlignment="1">
      <alignment vertical="center"/>
    </xf>
    <xf numFmtId="0" fontId="1" fillId="24" borderId="0" xfId="0" applyFont="1" applyFill="1" applyBorder="1" applyAlignment="1">
      <alignment horizontal="center" vertical="center"/>
    </xf>
    <xf numFmtId="0" fontId="0" fillId="24" borderId="0" xfId="0" applyFont="1" applyFill="1" applyAlignment="1">
      <alignment horizontal="left" vertical="top" wrapText="1"/>
    </xf>
    <xf numFmtId="0" fontId="1" fillId="24" borderId="18" xfId="0" applyFont="1" applyFill="1" applyBorder="1" applyAlignment="1">
      <alignment horizontal="left" vertical="top" wrapText="1"/>
    </xf>
    <xf numFmtId="0" fontId="0" fillId="24" borderId="18" xfId="0" applyFont="1" applyFill="1" applyBorder="1" applyAlignment="1">
      <alignment horizontal="center" vertical="center" wrapText="1"/>
    </xf>
    <xf numFmtId="0" fontId="0" fillId="24" borderId="18" xfId="0" applyFont="1" applyFill="1" applyBorder="1" applyAlignment="1">
      <alignment horizontal="center" vertical="center"/>
    </xf>
    <xf numFmtId="0" fontId="1" fillId="24" borderId="18" xfId="0" applyFont="1" applyFill="1" applyBorder="1" applyAlignment="1">
      <alignment horizontal="right" vertical="center"/>
    </xf>
    <xf numFmtId="0" fontId="0" fillId="24" borderId="18" xfId="0" applyFont="1" applyFill="1" applyBorder="1" applyAlignment="1">
      <alignment horizontal="right" vertical="center"/>
    </xf>
    <xf numFmtId="0" fontId="5" fillId="24" borderId="0" xfId="0" applyFont="1" applyFill="1" applyBorder="1" applyAlignment="1">
      <alignment horizontal="right" vertical="center"/>
    </xf>
    <xf numFmtId="0" fontId="0" fillId="24" borderId="0" xfId="0" applyFont="1" applyFill="1" applyBorder="1" applyAlignment="1">
      <alignment vertical="center"/>
    </xf>
    <xf numFmtId="0" fontId="8" fillId="24" borderId="0" xfId="0" applyFont="1" applyFill="1" applyBorder="1" applyAlignment="1">
      <alignment horizontal="center" vertical="center"/>
    </xf>
    <xf numFmtId="0" fontId="0" fillId="24" borderId="0" xfId="0" applyFont="1" applyFill="1" applyBorder="1" applyAlignment="1">
      <alignment horizontal="center" vertical="center"/>
    </xf>
    <xf numFmtId="0" fontId="57" fillId="0" borderId="0" xfId="0" applyFont="1" applyBorder="1" applyAlignment="1">
      <alignment horizontal="center" vertical="top"/>
    </xf>
    <xf numFmtId="0" fontId="0" fillId="24" borderId="18" xfId="0" applyFont="1" applyFill="1" applyBorder="1" applyAlignment="1" applyProtection="1">
      <alignment horizontal="center" vertical="center" wrapText="1"/>
      <protection/>
    </xf>
    <xf numFmtId="0" fontId="31" fillId="24" borderId="18" xfId="0" applyFont="1" applyFill="1" applyBorder="1" applyAlignment="1">
      <alignment horizontal="left" vertical="top" wrapText="1"/>
    </xf>
    <xf numFmtId="0" fontId="1" fillId="24" borderId="0" xfId="0" applyFont="1" applyFill="1" applyBorder="1" applyAlignment="1">
      <alignment horizontal="center" vertical="center" wrapText="1"/>
    </xf>
    <xf numFmtId="0" fontId="33" fillId="24" borderId="0" xfId="0" applyFont="1" applyFill="1" applyBorder="1" applyAlignment="1">
      <alignment horizontal="center" vertical="center"/>
    </xf>
    <xf numFmtId="49" fontId="0" fillId="24" borderId="0" xfId="0" applyNumberFormat="1" applyFont="1" applyFill="1" applyBorder="1" applyAlignment="1">
      <alignment horizontal="center" vertical="center" wrapText="1"/>
    </xf>
    <xf numFmtId="43" fontId="0" fillId="24" borderId="0" xfId="0" applyNumberFormat="1" applyFont="1" applyFill="1" applyBorder="1" applyAlignment="1">
      <alignment vertical="center" wrapText="1"/>
    </xf>
    <xf numFmtId="43" fontId="0" fillId="24" borderId="0" xfId="0" applyNumberFormat="1" applyFont="1" applyFill="1" applyBorder="1" applyAlignment="1">
      <alignment horizontal="center" vertical="center" wrapText="1"/>
    </xf>
    <xf numFmtId="0" fontId="1" fillId="24" borderId="0" xfId="0" applyFont="1" applyFill="1" applyBorder="1" applyAlignment="1">
      <alignment horizontal="right" vertical="center"/>
    </xf>
    <xf numFmtId="43" fontId="1" fillId="24" borderId="0" xfId="0" applyNumberFormat="1" applyFont="1" applyFill="1" applyBorder="1" applyAlignment="1">
      <alignment vertical="center"/>
    </xf>
    <xf numFmtId="9" fontId="0" fillId="24" borderId="0" xfId="0" applyNumberFormat="1" applyFont="1" applyFill="1" applyBorder="1" applyAlignment="1">
      <alignment horizontal="center" vertical="center"/>
    </xf>
    <xf numFmtId="0" fontId="5" fillId="24" borderId="0" xfId="0" applyFont="1" applyFill="1" applyBorder="1" applyAlignment="1">
      <alignment horizontal="right" vertical="center"/>
    </xf>
    <xf numFmtId="0" fontId="1" fillId="24" borderId="0" xfId="0" applyFont="1" applyFill="1" applyBorder="1" applyAlignment="1">
      <alignment horizontal="right" vertical="center" wrapText="1"/>
    </xf>
    <xf numFmtId="2" fontId="0" fillId="24" borderId="0" xfId="0" applyNumberFormat="1" applyFont="1" applyFill="1" applyBorder="1" applyAlignment="1">
      <alignment horizontal="center" vertical="center" wrapText="1"/>
    </xf>
    <xf numFmtId="0" fontId="53" fillId="0" borderId="0" xfId="0" applyFont="1" applyBorder="1" applyAlignment="1">
      <alignment vertical="top"/>
    </xf>
    <xf numFmtId="0" fontId="53" fillId="0" borderId="0" xfId="0" applyFont="1" applyBorder="1" applyAlignment="1">
      <alignment horizontal="center" vertical="top"/>
    </xf>
    <xf numFmtId="0" fontId="54" fillId="0" borderId="0" xfId="0" applyFont="1" applyBorder="1" applyAlignment="1">
      <alignment horizontal="center" vertical="top"/>
    </xf>
    <xf numFmtId="0" fontId="55" fillId="0" borderId="18" xfId="0" applyFont="1" applyBorder="1" applyAlignment="1">
      <alignment horizontal="center" vertical="top" wrapText="1"/>
    </xf>
    <xf numFmtId="0" fontId="56" fillId="0" borderId="18" xfId="0" applyFont="1" applyBorder="1" applyAlignment="1">
      <alignment horizontal="center" vertical="center" wrapText="1"/>
    </xf>
    <xf numFmtId="0" fontId="57" fillId="0" borderId="18" xfId="0" applyFont="1" applyBorder="1" applyAlignment="1">
      <alignment horizontal="left" vertical="center" wrapText="1"/>
    </xf>
    <xf numFmtId="0" fontId="58" fillId="24" borderId="18" xfId="0" applyFont="1" applyFill="1" applyBorder="1" applyAlignment="1">
      <alignment horizontal="left" vertical="center" wrapText="1"/>
    </xf>
    <xf numFmtId="0" fontId="59" fillId="24" borderId="18" xfId="0" applyFont="1" applyFill="1" applyBorder="1" applyAlignment="1">
      <alignment wrapText="1"/>
    </xf>
    <xf numFmtId="0" fontId="53" fillId="0" borderId="18" xfId="0" applyFont="1" applyBorder="1" applyAlignment="1">
      <alignment vertical="top"/>
    </xf>
    <xf numFmtId="0" fontId="0" fillId="24" borderId="0" xfId="0" applyFont="1" applyFill="1" applyAlignment="1">
      <alignment horizontal="left" vertical="center"/>
    </xf>
    <xf numFmtId="0" fontId="0" fillId="24" borderId="0" xfId="0" applyFont="1" applyFill="1" applyAlignment="1">
      <alignment horizontal="right" vertical="center"/>
    </xf>
    <xf numFmtId="0" fontId="1" fillId="24" borderId="0" xfId="0" applyFont="1" applyFill="1" applyAlignment="1">
      <alignment horizontal="center" vertical="center"/>
    </xf>
    <xf numFmtId="0" fontId="42" fillId="24" borderId="0" xfId="0" applyFont="1" applyFill="1" applyAlignment="1">
      <alignment horizontal="left" vertical="center" wrapText="1"/>
    </xf>
    <xf numFmtId="0" fontId="0" fillId="24" borderId="18" xfId="0" applyFont="1" applyFill="1" applyBorder="1" applyAlignment="1">
      <alignment horizontal="right" vertical="center" wrapText="1"/>
    </xf>
    <xf numFmtId="0" fontId="0" fillId="24" borderId="0" xfId="0" applyFont="1" applyFill="1" applyBorder="1" applyAlignment="1">
      <alignment horizontal="left" vertical="center" wrapText="1"/>
    </xf>
    <xf numFmtId="0" fontId="0" fillId="24" borderId="0" xfId="0" applyFont="1" applyFill="1" applyBorder="1" applyAlignment="1">
      <alignment horizontal="center" vertical="center" wrapText="1"/>
    </xf>
    <xf numFmtId="0" fontId="1" fillId="24" borderId="0" xfId="0" applyFont="1" applyFill="1" applyBorder="1" applyAlignment="1">
      <alignment horizontal="right" vertical="center"/>
    </xf>
    <xf numFmtId="0" fontId="0" fillId="24" borderId="0" xfId="0" applyFont="1" applyFill="1" applyBorder="1" applyAlignment="1">
      <alignment horizontal="right" vertical="center"/>
    </xf>
    <xf numFmtId="0" fontId="53" fillId="24" borderId="18" xfId="0" applyFont="1" applyFill="1" applyBorder="1" applyAlignment="1">
      <alignment vertical="top"/>
    </xf>
    <xf numFmtId="0" fontId="53" fillId="0" borderId="33" xfId="0" applyFont="1" applyFill="1" applyBorder="1" applyAlignment="1">
      <alignment vertical="top"/>
    </xf>
    <xf numFmtId="0" fontId="53" fillId="0" borderId="18" xfId="0" applyFont="1" applyBorder="1" applyAlignment="1">
      <alignment horizontal="center" vertical="top" wrapText="1"/>
    </xf>
    <xf numFmtId="0" fontId="53" fillId="0" borderId="19" xfId="0" applyFont="1" applyBorder="1" applyAlignment="1">
      <alignment horizontal="center" vertical="center" wrapText="1"/>
    </xf>
    <xf numFmtId="16" fontId="53" fillId="0" borderId="19" xfId="0" applyNumberFormat="1" applyFont="1" applyBorder="1" applyAlignment="1">
      <alignment horizontal="center" vertical="center" wrapText="1"/>
    </xf>
    <xf numFmtId="0" fontId="53" fillId="0" borderId="19" xfId="0" applyFont="1" applyFill="1" applyBorder="1" applyAlignment="1">
      <alignment horizontal="center" vertical="center" wrapText="1"/>
    </xf>
    <xf numFmtId="0" fontId="34" fillId="0" borderId="17" xfId="118" applyFont="1" applyBorder="1" applyAlignment="1">
      <alignment horizontal="right"/>
      <protection/>
    </xf>
    <xf numFmtId="187" fontId="34" fillId="0" borderId="17" xfId="118" applyNumberFormat="1" applyFont="1" applyBorder="1" applyAlignment="1">
      <alignment horizontal="center" vertical="center" wrapText="1"/>
      <protection/>
    </xf>
    <xf numFmtId="0" fontId="38" fillId="0" borderId="17" xfId="118" applyFont="1" applyBorder="1" applyAlignment="1">
      <alignment horizontal="right"/>
      <protection/>
    </xf>
    <xf numFmtId="187" fontId="38" fillId="0" borderId="17" xfId="118" applyNumberFormat="1" applyFont="1" applyBorder="1" applyAlignment="1">
      <alignment horizontal="center" vertical="center" wrapText="1"/>
      <protection/>
    </xf>
    <xf numFmtId="0" fontId="38" fillId="0" borderId="17" xfId="118" applyFont="1" applyBorder="1" applyAlignment="1">
      <alignment/>
      <protection/>
    </xf>
    <xf numFmtId="0" fontId="38" fillId="0" borderId="17" xfId="118" applyFont="1" applyBorder="1" applyAlignment="1">
      <alignment horizontal="center"/>
      <protection/>
    </xf>
    <xf numFmtId="0" fontId="38" fillId="0" borderId="17" xfId="118" applyFont="1" applyBorder="1" applyAlignment="1">
      <alignment horizontal="right"/>
      <protection/>
    </xf>
    <xf numFmtId="187" fontId="38" fillId="0" borderId="17" xfId="118" applyNumberFormat="1" applyFont="1" applyBorder="1" applyAlignment="1">
      <alignment horizontal="center" vertical="center" wrapText="1"/>
      <protection/>
    </xf>
    <xf numFmtId="219" fontId="36" fillId="0" borderId="6" xfId="118" applyNumberFormat="1" applyFont="1" applyBorder="1" applyAlignment="1">
      <alignment horizontal="center" vertical="center" wrapText="1"/>
      <protection/>
    </xf>
    <xf numFmtId="0" fontId="36" fillId="0" borderId="6" xfId="118" applyFont="1" applyBorder="1" applyAlignment="1">
      <alignment horizontal="center"/>
      <protection/>
    </xf>
    <xf numFmtId="0" fontId="36" fillId="0" borderId="6" xfId="118" applyFont="1" applyBorder="1" applyAlignment="1">
      <alignment horizontal="left" vertical="center" wrapText="1"/>
      <protection/>
    </xf>
    <xf numFmtId="220" fontId="1" fillId="0" borderId="33" xfId="118" applyNumberFormat="1" applyFont="1" applyBorder="1" applyAlignment="1">
      <alignment horizontal="center" vertical="center" wrapText="1"/>
      <protection/>
    </xf>
    <xf numFmtId="0" fontId="39" fillId="0" borderId="6" xfId="118" applyFont="1" applyBorder="1" applyAlignment="1">
      <alignment horizontal="center"/>
      <protection/>
    </xf>
    <xf numFmtId="220" fontId="39" fillId="0" borderId="6" xfId="118" applyNumberFormat="1" applyFont="1" applyBorder="1" applyAlignment="1">
      <alignment horizontal="center" vertical="center" wrapText="1"/>
      <protection/>
    </xf>
    <xf numFmtId="0" fontId="1" fillId="0" borderId="33" xfId="118" applyFont="1" applyBorder="1" applyAlignment="1">
      <alignment horizontal="left" vertical="center" wrapText="1"/>
      <protection/>
    </xf>
    <xf numFmtId="219" fontId="39" fillId="24" borderId="33" xfId="0" applyNumberFormat="1" applyFont="1" applyFill="1" applyBorder="1" applyAlignment="1">
      <alignment horizontal="center" vertical="center" wrapText="1"/>
    </xf>
    <xf numFmtId="0" fontId="0" fillId="0" borderId="0" xfId="0" applyFont="1" applyAlignment="1">
      <alignment horizontal="left" vertical="center"/>
    </xf>
    <xf numFmtId="0" fontId="35"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40" fillId="0" borderId="0" xfId="0" applyFont="1" applyFill="1" applyBorder="1" applyAlignment="1">
      <alignment horizontal="center" vertical="center"/>
    </xf>
    <xf numFmtId="219" fontId="1" fillId="0" borderId="33" xfId="0" applyNumberFormat="1" applyFont="1" applyFill="1" applyBorder="1" applyAlignment="1">
      <alignment horizontal="center" vertical="center" wrapText="1"/>
    </xf>
    <xf numFmtId="0" fontId="1" fillId="0" borderId="33" xfId="0" applyFont="1" applyFill="1" applyBorder="1" applyAlignment="1">
      <alignment horizontal="center" vertical="center" wrapText="1"/>
    </xf>
    <xf numFmtId="219" fontId="39" fillId="24" borderId="33" xfId="0" applyNumberFormat="1" applyFont="1" applyFill="1" applyBorder="1" applyAlignment="1">
      <alignment horizontal="center" vertical="center" wrapText="1"/>
    </xf>
    <xf numFmtId="0" fontId="1" fillId="0" borderId="33" xfId="118" applyFont="1" applyBorder="1" applyAlignment="1">
      <alignment horizontal="left" vertical="center"/>
      <protection/>
    </xf>
    <xf numFmtId="0" fontId="0" fillId="24" borderId="18" xfId="0" applyFont="1" applyFill="1" applyBorder="1" applyAlignment="1" applyProtection="1">
      <alignment horizontal="right" vertical="center" wrapText="1"/>
      <protection/>
    </xf>
    <xf numFmtId="0" fontId="0" fillId="24" borderId="18" xfId="0" applyFont="1" applyFill="1" applyBorder="1" applyAlignment="1">
      <alignment horizontal="right" vertical="center"/>
    </xf>
    <xf numFmtId="0" fontId="0" fillId="24" borderId="18" xfId="0" applyNumberFormat="1" applyFont="1" applyFill="1" applyBorder="1" applyAlignment="1">
      <alignment horizontal="left" vertical="center" wrapText="1"/>
    </xf>
    <xf numFmtId="0" fontId="1" fillId="24" borderId="18" xfId="0" applyFont="1" applyFill="1" applyBorder="1" applyAlignment="1">
      <alignment horizontal="left" vertical="center" wrapText="1"/>
    </xf>
    <xf numFmtId="219" fontId="0" fillId="24" borderId="18" xfId="0" applyNumberFormat="1" applyFont="1" applyFill="1" applyBorder="1" applyAlignment="1" applyProtection="1">
      <alignment vertical="center" wrapText="1"/>
      <protection/>
    </xf>
    <xf numFmtId="0" fontId="0" fillId="24" borderId="26" xfId="0" applyNumberFormat="1" applyFont="1" applyFill="1" applyBorder="1" applyAlignment="1">
      <alignment horizontal="left" vertical="center" wrapText="1"/>
    </xf>
    <xf numFmtId="0" fontId="0" fillId="24" borderId="27" xfId="0" applyNumberFormat="1" applyFont="1" applyFill="1" applyBorder="1" applyAlignment="1">
      <alignment horizontal="left" vertical="center" wrapText="1"/>
    </xf>
    <xf numFmtId="0" fontId="0" fillId="24" borderId="28" xfId="0" applyNumberFormat="1" applyFont="1" applyFill="1" applyBorder="1" applyAlignment="1">
      <alignment horizontal="left" vertical="center" wrapText="1"/>
    </xf>
    <xf numFmtId="0" fontId="0" fillId="24" borderId="26" xfId="100" applyFont="1" applyFill="1" applyBorder="1" applyAlignment="1">
      <alignment horizontal="left" vertical="center" wrapText="1"/>
      <protection/>
    </xf>
    <xf numFmtId="0" fontId="0" fillId="24" borderId="28" xfId="100" applyFont="1" applyFill="1" applyBorder="1" applyAlignment="1">
      <alignment horizontal="left" vertical="center" wrapText="1"/>
      <protection/>
    </xf>
    <xf numFmtId="0" fontId="1" fillId="24" borderId="26" xfId="100" applyFont="1" applyFill="1" applyBorder="1" applyAlignment="1">
      <alignment horizontal="left" vertical="center" wrapText="1"/>
      <protection/>
    </xf>
    <xf numFmtId="0" fontId="1" fillId="24" borderId="28" xfId="100" applyFont="1" applyFill="1" applyBorder="1" applyAlignment="1">
      <alignment horizontal="left" vertical="center" wrapText="1"/>
      <protection/>
    </xf>
    <xf numFmtId="0" fontId="1" fillId="24" borderId="18" xfId="0" applyFont="1" applyFill="1" applyBorder="1" applyAlignment="1">
      <alignment horizontal="right" vertical="center" wrapText="1"/>
    </xf>
    <xf numFmtId="0" fontId="0" fillId="25" borderId="11" xfId="0" applyNumberFormat="1" applyFont="1" applyFill="1" applyBorder="1" applyAlignment="1">
      <alignment horizontal="center" vertical="center" wrapText="1"/>
    </xf>
    <xf numFmtId="0" fontId="2" fillId="25" borderId="14" xfId="0" applyFont="1" applyFill="1" applyBorder="1" applyAlignment="1" applyProtection="1">
      <alignment horizontal="center" vertical="center" wrapText="1"/>
      <protection/>
    </xf>
    <xf numFmtId="0" fontId="0" fillId="25" borderId="26" xfId="0" applyNumberFormat="1" applyFont="1" applyFill="1" applyBorder="1" applyAlignment="1">
      <alignment horizontal="left" vertical="center" wrapText="1"/>
    </xf>
    <xf numFmtId="0" fontId="2" fillId="25" borderId="27" xfId="0" applyNumberFormat="1" applyFont="1" applyFill="1" applyBorder="1" applyAlignment="1">
      <alignment horizontal="center" vertical="center" wrapText="1"/>
    </xf>
    <xf numFmtId="0" fontId="2" fillId="25" borderId="28" xfId="0" applyNumberFormat="1" applyFont="1" applyFill="1" applyBorder="1" applyAlignment="1">
      <alignment horizontal="center" vertical="center" wrapText="1"/>
    </xf>
    <xf numFmtId="219" fontId="0" fillId="25"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2" fillId="0" borderId="14" xfId="0" applyFont="1" applyFill="1" applyBorder="1" applyAlignment="1" applyProtection="1">
      <alignment horizontal="center" vertical="center" wrapText="1"/>
      <protection/>
    </xf>
    <xf numFmtId="0" fontId="0" fillId="0" borderId="26" xfId="0" applyNumberFormat="1" applyFont="1" applyFill="1" applyBorder="1" applyAlignment="1">
      <alignment horizontal="left" vertical="center" wrapText="1"/>
    </xf>
    <xf numFmtId="0" fontId="2" fillId="0" borderId="27"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219" fontId="0" fillId="0" borderId="11" xfId="0" applyNumberFormat="1" applyFont="1" applyFill="1" applyBorder="1" applyAlignment="1">
      <alignment horizontal="center" vertical="center" wrapText="1"/>
    </xf>
  </cellXfs>
  <cellStyles count="12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cel Built-in Normal" xfId="74"/>
    <cellStyle name="Explanatory Text" xfId="75"/>
    <cellStyle name="Explanatory Text 2" xfId="76"/>
    <cellStyle name="Followed Hyperlink"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Hyperlink" xfId="88"/>
    <cellStyle name="Input" xfId="89"/>
    <cellStyle name="Input 2" xfId="90"/>
    <cellStyle name="labi" xfId="91"/>
    <cellStyle name="Lietojamais" xfId="92"/>
    <cellStyle name="Linked Cell" xfId="93"/>
    <cellStyle name="Linked Cell 2" xfId="94"/>
    <cellStyle name="Neutral" xfId="95"/>
    <cellStyle name="Neutral 2" xfId="96"/>
    <cellStyle name="Normal 10" xfId="97"/>
    <cellStyle name="Normal 11" xfId="98"/>
    <cellStyle name="Normal 12" xfId="99"/>
    <cellStyle name="Normal 2" xfId="100"/>
    <cellStyle name="Normal 2 2" xfId="101"/>
    <cellStyle name="Normal 2 2 2" xfId="102"/>
    <cellStyle name="Normal 2 3" xfId="103"/>
    <cellStyle name="Normal 2 4" xfId="104"/>
    <cellStyle name="Normal 2_Vidus 5_VS_20120424" xfId="105"/>
    <cellStyle name="Normal 3" xfId="106"/>
    <cellStyle name="Normal 4" xfId="107"/>
    <cellStyle name="Normal 4 2" xfId="108"/>
    <cellStyle name="Normal 5" xfId="109"/>
    <cellStyle name="Normal 6" xfId="110"/>
    <cellStyle name="Normal 6 2" xfId="111"/>
    <cellStyle name="Normal 6_APJOMI CENAS korigeta Vidus iela tame (14.11.2013)" xfId="112"/>
    <cellStyle name="Normal 7" xfId="113"/>
    <cellStyle name="Normal 8" xfId="114"/>
    <cellStyle name="Normal 8 2" xfId="115"/>
    <cellStyle name="Normal 8_APJOMI CENAS korigeta Vidus iela tame (14.11.2013)" xfId="116"/>
    <cellStyle name="Normal 9" xfId="117"/>
    <cellStyle name="Normal_Sheet1" xfId="118"/>
    <cellStyle name="Note" xfId="119"/>
    <cellStyle name="Note 2" xfId="120"/>
    <cellStyle name="Output" xfId="121"/>
    <cellStyle name="Output 2" xfId="122"/>
    <cellStyle name="Parastais_Abora-Pasaka" xfId="123"/>
    <cellStyle name="Parasts 5" xfId="124"/>
    <cellStyle name="Percent" xfId="125"/>
    <cellStyle name="Percent 2" xfId="126"/>
    <cellStyle name="Percent 3" xfId="127"/>
    <cellStyle name="Percent 4" xfId="128"/>
    <cellStyle name="Style 1" xfId="129"/>
    <cellStyle name="Style 1 2" xfId="130"/>
    <cellStyle name="Title" xfId="131"/>
    <cellStyle name="Title 2" xfId="132"/>
    <cellStyle name="Total" xfId="133"/>
    <cellStyle name="Total 2" xfId="134"/>
    <cellStyle name="Warning Text" xfId="135"/>
    <cellStyle name="Warning Text 2" xfId="136"/>
    <cellStyle name="Обычный_2009-04-27_PED IESN" xfId="137"/>
    <cellStyle name="Стиль 1" xfId="1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P33"/>
  <sheetViews>
    <sheetView zoomScalePageLayoutView="0" workbookViewId="0" topLeftCell="A1">
      <selection activeCell="L4" sqref="G1:L4"/>
    </sheetView>
  </sheetViews>
  <sheetFormatPr defaultColWidth="8.8515625" defaultRowHeight="12.75"/>
  <cols>
    <col min="1" max="1" width="8.8515625" style="32" customWidth="1"/>
    <col min="2" max="2" width="9.7109375" style="32" customWidth="1"/>
    <col min="3" max="6" width="8.8515625" style="32" customWidth="1"/>
    <col min="7" max="7" width="10.7109375" style="32" bestFit="1" customWidth="1"/>
    <col min="8" max="16384" width="8.8515625" style="32" customWidth="1"/>
  </cols>
  <sheetData>
    <row r="1" spans="8:11" ht="18">
      <c r="H1" s="330"/>
      <c r="I1" s="330"/>
      <c r="J1" s="330"/>
      <c r="K1" s="330"/>
    </row>
    <row r="2" spans="8:11" ht="29.25" customHeight="1">
      <c r="H2" s="331"/>
      <c r="I2" s="332"/>
      <c r="J2" s="332"/>
      <c r="K2" s="332"/>
    </row>
    <row r="3" spans="8:11" ht="12.75">
      <c r="H3" s="331"/>
      <c r="I3" s="332"/>
      <c r="J3" s="332"/>
      <c r="K3" s="332"/>
    </row>
    <row r="4" ht="12.75"/>
    <row r="5" ht="12.75"/>
    <row r="6" ht="12.75"/>
    <row r="7" spans="1:11" ht="15.75">
      <c r="A7" s="333" t="s">
        <v>578</v>
      </c>
      <c r="B7" s="333"/>
      <c r="C7" s="333"/>
      <c r="D7" s="333"/>
      <c r="E7" s="333"/>
      <c r="F7" s="333"/>
      <c r="G7" s="333"/>
      <c r="H7" s="333"/>
      <c r="I7" s="333"/>
      <c r="J7" s="333"/>
      <c r="K7" s="333"/>
    </row>
    <row r="8" spans="1:11" ht="18.75" customHeight="1">
      <c r="A8" s="327" t="s">
        <v>693</v>
      </c>
      <c r="B8" s="327"/>
      <c r="C8" s="327"/>
      <c r="D8" s="328" t="s">
        <v>576</v>
      </c>
      <c r="E8" s="328"/>
      <c r="F8" s="328"/>
      <c r="G8" s="328"/>
      <c r="H8" s="328"/>
      <c r="I8" s="328"/>
      <c r="J8" s="328"/>
      <c r="K8" s="328"/>
    </row>
    <row r="9" spans="1:11" ht="23.25" customHeight="1">
      <c r="A9" s="327" t="s">
        <v>575</v>
      </c>
      <c r="B9" s="327"/>
      <c r="C9" s="327"/>
      <c r="D9" s="334" t="str">
        <f>D8</f>
        <v>Daugavpils 16. Vidusskolas ēkas telpu vienkāršota atjaunošana</v>
      </c>
      <c r="E9" s="335"/>
      <c r="F9" s="335"/>
      <c r="G9" s="335"/>
      <c r="H9" s="335"/>
      <c r="I9" s="335"/>
      <c r="J9" s="335"/>
      <c r="K9" s="335"/>
    </row>
    <row r="10" spans="1:16" ht="18.75" customHeight="1">
      <c r="A10" s="327" t="s">
        <v>579</v>
      </c>
      <c r="B10" s="327"/>
      <c r="C10" s="327"/>
      <c r="D10" s="336" t="s">
        <v>577</v>
      </c>
      <c r="E10" s="336"/>
      <c r="F10" s="336"/>
      <c r="G10" s="336"/>
      <c r="H10" s="336"/>
      <c r="I10" s="336"/>
      <c r="J10" s="336"/>
      <c r="K10" s="336"/>
      <c r="L10" s="33"/>
      <c r="M10" s="33"/>
      <c r="N10" s="33"/>
      <c r="O10" s="33"/>
      <c r="P10" s="33"/>
    </row>
    <row r="11" spans="1:11" ht="18.75" customHeight="1">
      <c r="A11" s="337" t="s">
        <v>580</v>
      </c>
      <c r="B11" s="337"/>
      <c r="C11" s="337"/>
      <c r="D11" s="324" t="s">
        <v>581</v>
      </c>
      <c r="E11" s="324"/>
      <c r="F11" s="324"/>
      <c r="G11" s="324"/>
      <c r="H11" s="324"/>
      <c r="I11" s="324"/>
      <c r="J11" s="324"/>
      <c r="K11" s="324"/>
    </row>
    <row r="12" spans="5:11" ht="12.75">
      <c r="E12" s="34"/>
      <c r="F12" s="34"/>
      <c r="G12" s="201" t="s">
        <v>163</v>
      </c>
      <c r="H12" s="201"/>
      <c r="I12" s="201"/>
      <c r="J12" s="202"/>
      <c r="K12" s="202"/>
    </row>
    <row r="13" spans="1:11" ht="12.75">
      <c r="A13" s="35"/>
      <c r="B13" s="35"/>
      <c r="C13" s="35"/>
      <c r="D13" s="36"/>
      <c r="E13" s="36"/>
      <c r="F13" s="36"/>
      <c r="G13" s="36"/>
      <c r="H13" s="36"/>
      <c r="I13" s="36"/>
      <c r="J13" s="36"/>
      <c r="K13" s="36"/>
    </row>
    <row r="14" spans="1:11" ht="12.75" customHeight="1">
      <c r="A14" s="325"/>
      <c r="B14" s="325"/>
      <c r="C14" s="325"/>
      <c r="D14" s="325"/>
      <c r="E14" s="325"/>
      <c r="F14" s="325"/>
      <c r="G14" s="325"/>
      <c r="H14" s="326"/>
      <c r="I14" s="326"/>
      <c r="J14" s="326"/>
      <c r="K14" s="326"/>
    </row>
    <row r="15" spans="1:11" s="30" customFormat="1" ht="45" customHeight="1">
      <c r="A15" s="322"/>
      <c r="B15" s="322"/>
      <c r="C15" s="323"/>
      <c r="D15" s="323"/>
      <c r="E15" s="323"/>
      <c r="F15" s="323"/>
      <c r="G15" s="323"/>
      <c r="H15" s="321"/>
      <c r="I15" s="321"/>
      <c r="J15" s="321"/>
      <c r="K15" s="321"/>
    </row>
    <row r="16" spans="1:11" ht="15.75">
      <c r="A16" s="318"/>
      <c r="B16" s="318"/>
      <c r="C16" s="319"/>
      <c r="D16" s="319"/>
      <c r="E16" s="319"/>
      <c r="F16" s="319"/>
      <c r="G16" s="319"/>
      <c r="H16" s="320"/>
      <c r="I16" s="320"/>
      <c r="J16" s="320"/>
      <c r="K16" s="320"/>
    </row>
    <row r="17" spans="1:11" ht="15">
      <c r="A17" s="313"/>
      <c r="B17" s="313"/>
      <c r="C17" s="313"/>
      <c r="D17" s="313"/>
      <c r="E17" s="313"/>
      <c r="F17" s="313"/>
      <c r="G17" s="38"/>
      <c r="H17" s="321"/>
      <c r="I17" s="321"/>
      <c r="J17" s="321"/>
      <c r="K17" s="321"/>
    </row>
    <row r="18" spans="1:11" ht="15">
      <c r="A18" s="313"/>
      <c r="B18" s="313"/>
      <c r="C18" s="313"/>
      <c r="D18" s="313"/>
      <c r="E18" s="313"/>
      <c r="F18" s="313"/>
      <c r="G18" s="38"/>
      <c r="H18" s="321"/>
      <c r="I18" s="321"/>
      <c r="J18" s="321"/>
      <c r="K18" s="321"/>
    </row>
    <row r="19" spans="1:11" ht="15.75">
      <c r="A19" s="318"/>
      <c r="B19" s="318"/>
      <c r="C19" s="319"/>
      <c r="D19" s="319"/>
      <c r="E19" s="319"/>
      <c r="F19" s="319"/>
      <c r="G19" s="319"/>
      <c r="H19" s="320"/>
      <c r="I19" s="320"/>
      <c r="J19" s="320"/>
      <c r="K19" s="320"/>
    </row>
    <row r="20" spans="1:11" ht="15.75">
      <c r="A20" s="317"/>
      <c r="B20" s="317"/>
      <c r="C20" s="317"/>
      <c r="D20" s="317"/>
      <c r="E20" s="317"/>
      <c r="F20" s="317"/>
      <c r="G20" s="317"/>
      <c r="H20" s="37"/>
      <c r="I20" s="37"/>
      <c r="J20" s="37"/>
      <c r="K20" s="37"/>
    </row>
    <row r="21" spans="1:11" s="29" customFormat="1" ht="15">
      <c r="A21" s="313"/>
      <c r="B21" s="313"/>
      <c r="C21" s="313"/>
      <c r="D21" s="313"/>
      <c r="E21" s="313"/>
      <c r="F21" s="313"/>
      <c r="G21" s="38"/>
      <c r="H21" s="314"/>
      <c r="I21" s="314"/>
      <c r="J21" s="314"/>
      <c r="K21" s="314"/>
    </row>
    <row r="22" spans="1:11" s="29" customFormat="1" ht="15">
      <c r="A22" s="313"/>
      <c r="B22" s="313"/>
      <c r="C22" s="313"/>
      <c r="D22" s="313"/>
      <c r="E22" s="313"/>
      <c r="F22" s="313"/>
      <c r="G22" s="38"/>
      <c r="H22" s="314"/>
      <c r="I22" s="314"/>
      <c r="J22" s="314"/>
      <c r="K22" s="314"/>
    </row>
    <row r="23" spans="1:11" s="29" customFormat="1" ht="15">
      <c r="A23" s="313"/>
      <c r="B23" s="313"/>
      <c r="C23" s="313"/>
      <c r="D23" s="313"/>
      <c r="E23" s="313"/>
      <c r="F23" s="313"/>
      <c r="G23" s="38"/>
      <c r="H23" s="314"/>
      <c r="I23" s="314"/>
      <c r="J23" s="314"/>
      <c r="K23" s="314"/>
    </row>
    <row r="24" spans="1:11" s="29" customFormat="1" ht="15">
      <c r="A24" s="313"/>
      <c r="B24" s="313"/>
      <c r="C24" s="313"/>
      <c r="D24" s="313"/>
      <c r="E24" s="313"/>
      <c r="F24" s="313"/>
      <c r="G24" s="38"/>
      <c r="H24" s="314"/>
      <c r="I24" s="314"/>
      <c r="J24" s="314"/>
      <c r="K24" s="314"/>
    </row>
    <row r="25" spans="1:11" s="31" customFormat="1" ht="15.75">
      <c r="A25" s="315"/>
      <c r="B25" s="315"/>
      <c r="C25" s="315"/>
      <c r="D25" s="315"/>
      <c r="E25" s="315"/>
      <c r="F25" s="315"/>
      <c r="G25" s="315"/>
      <c r="H25" s="316"/>
      <c r="I25" s="316"/>
      <c r="J25" s="316"/>
      <c r="K25" s="316"/>
    </row>
    <row r="26" spans="1:11" ht="15.75">
      <c r="A26" s="39"/>
      <c r="B26" s="39"/>
      <c r="C26" s="39"/>
      <c r="D26" s="39"/>
      <c r="E26" s="39"/>
      <c r="F26" s="39"/>
      <c r="G26" s="39"/>
      <c r="H26" s="40"/>
      <c r="I26" s="40"/>
      <c r="J26" s="40"/>
      <c r="K26" s="40"/>
    </row>
    <row r="27" ht="12.75"/>
    <row r="28" spans="1:3" s="4" customFormat="1" ht="12.75">
      <c r="A28" s="1" t="s">
        <v>692</v>
      </c>
      <c r="B28" s="5"/>
      <c r="C28" s="6"/>
    </row>
    <row r="29" spans="1:6" s="2" customFormat="1" ht="12.75">
      <c r="A29" s="1"/>
      <c r="B29" s="3"/>
      <c r="C29" s="8"/>
      <c r="F29" s="7"/>
    </row>
    <row r="30" spans="1:6" s="3" customFormat="1" ht="12.75">
      <c r="A30" s="9"/>
      <c r="D30" s="2"/>
      <c r="E30" s="2"/>
      <c r="F30" s="2"/>
    </row>
    <row r="31" spans="1:3" s="2" customFormat="1" ht="12.75">
      <c r="A31" s="1" t="s">
        <v>17</v>
      </c>
      <c r="B31" s="3"/>
      <c r="C31" s="3"/>
    </row>
    <row r="32" spans="1:3" s="2" customFormat="1" ht="12.75">
      <c r="A32" s="3"/>
      <c r="B32" s="3"/>
      <c r="C32" s="3"/>
    </row>
    <row r="33" spans="1:4" s="2" customFormat="1" ht="12.75">
      <c r="A33" s="329">
        <f>'Buvn.kopt.'!$A$29</f>
        <v>0</v>
      </c>
      <c r="B33" s="329"/>
      <c r="C33" s="329"/>
      <c r="D33" s="329"/>
    </row>
  </sheetData>
  <sheetProtection/>
  <mergeCells count="40">
    <mergeCell ref="D10:K10"/>
    <mergeCell ref="A11:C11"/>
    <mergeCell ref="A8:C8"/>
    <mergeCell ref="D8:K8"/>
    <mergeCell ref="A33:D33"/>
    <mergeCell ref="H1:K1"/>
    <mergeCell ref="H2:K2"/>
    <mergeCell ref="H3:K3"/>
    <mergeCell ref="A7:K7"/>
    <mergeCell ref="A9:C9"/>
    <mergeCell ref="D9:K9"/>
    <mergeCell ref="A10:C10"/>
    <mergeCell ref="D11:K11"/>
    <mergeCell ref="A14:B14"/>
    <mergeCell ref="C14:G14"/>
    <mergeCell ref="H14:K14"/>
    <mergeCell ref="A15:B15"/>
    <mergeCell ref="C15:G15"/>
    <mergeCell ref="H15:K15"/>
    <mergeCell ref="A16:B16"/>
    <mergeCell ref="C16:G16"/>
    <mergeCell ref="H16:K16"/>
    <mergeCell ref="A17:F17"/>
    <mergeCell ref="A18:F18"/>
    <mergeCell ref="H17:K17"/>
    <mergeCell ref="H18:K18"/>
    <mergeCell ref="A23:F23"/>
    <mergeCell ref="H23:K23"/>
    <mergeCell ref="A19:B19"/>
    <mergeCell ref="C19:G19"/>
    <mergeCell ref="H19:K19"/>
    <mergeCell ref="A20:G20"/>
    <mergeCell ref="A21:F21"/>
    <mergeCell ref="H21:K21"/>
    <mergeCell ref="A22:F22"/>
    <mergeCell ref="H22:K22"/>
    <mergeCell ref="A24:F24"/>
    <mergeCell ref="H24:K24"/>
    <mergeCell ref="A25:G25"/>
    <mergeCell ref="H25:K25"/>
  </mergeCells>
  <printOptions/>
  <pageMargins left="0.7086614173228347" right="0.7086614173228347" top="0.7480314960629921" bottom="0.7480314960629921" header="0.31496062992125984" footer="0.31496062992125984"/>
  <pageSetup horizontalDpi="600" verticalDpi="600" orientation="portrait" scale="90" r:id="rId3"/>
  <legacyDrawing r:id="rId2"/>
</worksheet>
</file>

<file path=xl/worksheets/sheet10.xml><?xml version="1.0" encoding="utf-8"?>
<worksheet xmlns="http://schemas.openxmlformats.org/spreadsheetml/2006/main" xmlns:r="http://schemas.openxmlformats.org/officeDocument/2006/relationships">
  <sheetPr>
    <tabColor rgb="FF00B0F0"/>
  </sheetPr>
  <dimension ref="A1:K747"/>
  <sheetViews>
    <sheetView tabSelected="1" zoomScale="80" zoomScaleNormal="80" zoomScaleSheetLayoutView="85" zoomScalePageLayoutView="0" workbookViewId="0" topLeftCell="A1">
      <selection activeCell="U17" sqref="U17"/>
    </sheetView>
  </sheetViews>
  <sheetFormatPr defaultColWidth="9.140625" defaultRowHeight="12.75"/>
  <cols>
    <col min="1" max="1" width="4.57421875" style="22" customWidth="1"/>
    <col min="2" max="2" width="7.57421875" style="22" customWidth="1"/>
    <col min="3" max="3" width="29.140625" style="22" customWidth="1"/>
    <col min="4" max="4" width="8.57421875" style="126" customWidth="1"/>
    <col min="5" max="5" width="6.421875" style="126" customWidth="1"/>
    <col min="6" max="6" width="10.8515625" style="126" customWidth="1"/>
    <col min="7" max="7" width="5.8515625" style="22" customWidth="1"/>
    <col min="8" max="8" width="7.8515625" style="155" customWidth="1"/>
    <col min="9" max="9" width="9.421875" style="21" customWidth="1"/>
    <col min="10" max="10" width="10.140625" style="21" bestFit="1" customWidth="1"/>
    <col min="11" max="11" width="11.00390625" style="22" customWidth="1"/>
    <col min="12" max="16384" width="9.140625" style="22" customWidth="1"/>
  </cols>
  <sheetData>
    <row r="1" spans="1:10" s="43" customFormat="1" ht="12.75">
      <c r="A1" s="264" t="s">
        <v>788</v>
      </c>
      <c r="B1" s="264"/>
      <c r="C1" s="264"/>
      <c r="D1" s="264"/>
      <c r="E1" s="264"/>
      <c r="F1" s="264"/>
      <c r="G1" s="264"/>
      <c r="H1" s="264"/>
      <c r="I1" s="41"/>
      <c r="J1" s="42"/>
    </row>
    <row r="2" spans="1:10" s="43" customFormat="1" ht="12.75">
      <c r="A2" s="279" t="s">
        <v>18</v>
      </c>
      <c r="B2" s="279"/>
      <c r="C2" s="279"/>
      <c r="D2" s="279"/>
      <c r="E2" s="279"/>
      <c r="F2" s="279"/>
      <c r="G2" s="279"/>
      <c r="H2" s="279"/>
      <c r="I2" s="42"/>
      <c r="J2" s="42"/>
    </row>
    <row r="3" spans="1:10" s="43" customFormat="1" ht="12.75">
      <c r="A3" s="44"/>
      <c r="B3" s="44"/>
      <c r="C3" s="44"/>
      <c r="D3" s="124"/>
      <c r="E3" s="124"/>
      <c r="F3" s="124"/>
      <c r="G3" s="44"/>
      <c r="H3" s="152"/>
      <c r="I3" s="42"/>
      <c r="J3" s="42"/>
    </row>
    <row r="4" spans="1:10" s="43" customFormat="1" ht="12.75">
      <c r="A4" s="45" t="str">
        <f>kop!$A$7</f>
        <v>Būves nosaukums: Daugavpils 16. Vidusskolas ēkas telpu vienkāršota atjaunošana</v>
      </c>
      <c r="B4" s="45"/>
      <c r="C4" s="42"/>
      <c r="D4" s="125"/>
      <c r="E4" s="125"/>
      <c r="F4" s="125"/>
      <c r="G4" s="46"/>
      <c r="H4" s="153"/>
      <c r="I4" s="42"/>
      <c r="J4" s="42"/>
    </row>
    <row r="5" spans="1:10" s="43" customFormat="1" ht="12.75">
      <c r="A5" s="45" t="str">
        <f>kop!A8</f>
        <v>Objekta nosaukums: Daugavpils 16. Vidusskolas ēkas telpu vienkāršota atjaunošana</v>
      </c>
      <c r="B5" s="45"/>
      <c r="C5" s="42"/>
      <c r="D5" s="125"/>
      <c r="E5" s="125"/>
      <c r="F5" s="125"/>
      <c r="G5" s="46"/>
      <c r="H5" s="153"/>
      <c r="I5" s="42"/>
      <c r="J5" s="42"/>
    </row>
    <row r="6" spans="1:10" s="43" customFormat="1" ht="12.75">
      <c r="A6" s="45" t="str">
        <f>kop!$A$9</f>
        <v>Objekta adrese: Aveņu iela 40, Daugavpils</v>
      </c>
      <c r="B6" s="45"/>
      <c r="C6" s="42"/>
      <c r="D6" s="125"/>
      <c r="E6" s="125"/>
      <c r="F6" s="125"/>
      <c r="G6" s="46"/>
      <c r="H6" s="153"/>
      <c r="I6" s="42"/>
      <c r="J6" s="42"/>
    </row>
    <row r="7" spans="1:10" s="43" customFormat="1" ht="12.75">
      <c r="A7" s="45" t="str">
        <f>kop!$A$10</f>
        <v>Pasūtījuma Nr.: LV-63</v>
      </c>
      <c r="B7" s="45"/>
      <c r="C7" s="42"/>
      <c r="D7" s="125"/>
      <c r="E7" s="125"/>
      <c r="F7" s="125"/>
      <c r="G7" s="46"/>
      <c r="H7" s="153"/>
      <c r="I7" s="42"/>
      <c r="J7" s="42"/>
    </row>
    <row r="8" spans="1:10" s="43" customFormat="1" ht="12.75">
      <c r="A8" s="45"/>
      <c r="B8" s="45"/>
      <c r="C8" s="42"/>
      <c r="D8" s="125"/>
      <c r="E8" s="125"/>
      <c r="F8" s="125"/>
      <c r="G8" s="46"/>
      <c r="H8" s="153"/>
      <c r="I8" s="42"/>
      <c r="J8" s="42"/>
    </row>
    <row r="9" spans="1:10" s="43" customFormat="1" ht="12.75">
      <c r="A9" s="43" t="s">
        <v>789</v>
      </c>
      <c r="C9" s="24"/>
      <c r="D9" s="126"/>
      <c r="E9" s="126"/>
      <c r="F9" s="126"/>
      <c r="G9" s="46"/>
      <c r="H9" s="154"/>
      <c r="I9" s="42"/>
      <c r="J9" s="42"/>
    </row>
    <row r="10" spans="3:10" s="43" customFormat="1" ht="12.75">
      <c r="C10" s="24"/>
      <c r="D10" s="126"/>
      <c r="E10" s="126"/>
      <c r="F10" s="126"/>
      <c r="G10" s="46"/>
      <c r="H10" s="154"/>
      <c r="I10" s="42"/>
      <c r="J10" s="42"/>
    </row>
    <row r="11" spans="1:10" s="43" customFormat="1" ht="12.75">
      <c r="A11" s="45"/>
      <c r="B11" s="45"/>
      <c r="C11" s="45"/>
      <c r="D11" s="127"/>
      <c r="E11" s="127"/>
      <c r="F11" s="127"/>
      <c r="G11" s="42"/>
      <c r="H11" s="154"/>
      <c r="I11" s="42"/>
      <c r="J11" s="42"/>
    </row>
    <row r="12" spans="1:10" s="43" customFormat="1" ht="12.75" customHeight="1">
      <c r="A12" s="242" t="s">
        <v>3</v>
      </c>
      <c r="B12" s="242" t="s">
        <v>7</v>
      </c>
      <c r="C12" s="238" t="str">
        <f>'Demont.'!C12</f>
        <v>Būvdarbu nosaukums</v>
      </c>
      <c r="D12" s="239"/>
      <c r="E12" s="239"/>
      <c r="F12" s="128"/>
      <c r="G12" s="242" t="s">
        <v>1</v>
      </c>
      <c r="H12" s="210" t="s">
        <v>2</v>
      </c>
      <c r="I12" s="42"/>
      <c r="J12" s="42"/>
    </row>
    <row r="13" spans="1:10" s="43" customFormat="1" ht="58.5" customHeight="1">
      <c r="A13" s="243"/>
      <c r="B13" s="243"/>
      <c r="C13" s="240"/>
      <c r="D13" s="241"/>
      <c r="E13" s="241"/>
      <c r="F13" s="129"/>
      <c r="G13" s="243"/>
      <c r="H13" s="210"/>
      <c r="I13" s="42"/>
      <c r="J13" s="42"/>
    </row>
    <row r="14" spans="1:11" ht="12.75" customHeight="1">
      <c r="A14" s="130"/>
      <c r="B14" s="130"/>
      <c r="C14" s="131" t="s">
        <v>167</v>
      </c>
      <c r="D14" s="132"/>
      <c r="E14" s="132"/>
      <c r="F14" s="133" t="s">
        <v>445</v>
      </c>
      <c r="G14" s="130"/>
      <c r="H14" s="177"/>
      <c r="I14" s="24"/>
      <c r="J14" s="24"/>
      <c r="K14" s="24"/>
    </row>
    <row r="15" spans="1:11" ht="63.75">
      <c r="A15" s="134">
        <v>1</v>
      </c>
      <c r="B15" s="72" t="s">
        <v>623</v>
      </c>
      <c r="C15" s="135" t="s">
        <v>169</v>
      </c>
      <c r="D15" s="136" t="s">
        <v>170</v>
      </c>
      <c r="E15" s="136" t="s">
        <v>171</v>
      </c>
      <c r="F15" s="137" t="s">
        <v>168</v>
      </c>
      <c r="G15" s="134" t="s">
        <v>25</v>
      </c>
      <c r="H15" s="178">
        <v>17</v>
      </c>
      <c r="K15" s="21"/>
    </row>
    <row r="16" spans="1:11" ht="22.5">
      <c r="A16" s="134">
        <f>A15+1</f>
        <v>2</v>
      </c>
      <c r="B16" s="72" t="s">
        <v>623</v>
      </c>
      <c r="C16" s="135" t="s">
        <v>35</v>
      </c>
      <c r="D16" s="136" t="s">
        <v>146</v>
      </c>
      <c r="E16" s="136" t="s">
        <v>36</v>
      </c>
      <c r="F16" s="137" t="s">
        <v>172</v>
      </c>
      <c r="G16" s="134" t="s">
        <v>586</v>
      </c>
      <c r="H16" s="178">
        <v>12</v>
      </c>
      <c r="K16" s="21"/>
    </row>
    <row r="17" spans="1:11" ht="22.5">
      <c r="A17" s="134">
        <v>2</v>
      </c>
      <c r="B17" s="72" t="s">
        <v>623</v>
      </c>
      <c r="C17" s="135" t="s">
        <v>35</v>
      </c>
      <c r="D17" s="136" t="s">
        <v>10</v>
      </c>
      <c r="E17" s="136" t="s">
        <v>36</v>
      </c>
      <c r="F17" s="137"/>
      <c r="G17" s="134" t="s">
        <v>586</v>
      </c>
      <c r="H17" s="178">
        <v>17</v>
      </c>
      <c r="K17" s="21"/>
    </row>
    <row r="18" spans="1:11" ht="12.75">
      <c r="A18" s="134">
        <f>A17+1</f>
        <v>3</v>
      </c>
      <c r="B18" s="72" t="s">
        <v>623</v>
      </c>
      <c r="C18" s="135" t="s">
        <v>125</v>
      </c>
      <c r="D18" s="136"/>
      <c r="E18" s="136"/>
      <c r="F18" s="137"/>
      <c r="G18" s="134" t="s">
        <v>25</v>
      </c>
      <c r="H18" s="178">
        <v>1</v>
      </c>
      <c r="K18" s="21"/>
    </row>
    <row r="19" spans="1:11" ht="51">
      <c r="A19" s="134">
        <v>3</v>
      </c>
      <c r="B19" s="72" t="s">
        <v>623</v>
      </c>
      <c r="C19" s="135" t="s">
        <v>447</v>
      </c>
      <c r="D19" s="136"/>
      <c r="E19" s="136"/>
      <c r="F19" s="137"/>
      <c r="G19" s="134" t="s">
        <v>25</v>
      </c>
      <c r="H19" s="178">
        <v>1</v>
      </c>
      <c r="K19" s="21"/>
    </row>
    <row r="20" spans="1:11" ht="12.75">
      <c r="A20" s="134">
        <f>A19+1</f>
        <v>4</v>
      </c>
      <c r="B20" s="72" t="s">
        <v>623</v>
      </c>
      <c r="C20" s="135" t="s">
        <v>21</v>
      </c>
      <c r="D20" s="136"/>
      <c r="E20" s="136"/>
      <c r="F20" s="137"/>
      <c r="G20" s="134" t="s">
        <v>691</v>
      </c>
      <c r="H20" s="178">
        <v>17</v>
      </c>
      <c r="K20" s="21"/>
    </row>
    <row r="21" spans="1:11" ht="25.5">
      <c r="A21" s="351">
        <v>4</v>
      </c>
      <c r="B21" s="352" t="s">
        <v>623</v>
      </c>
      <c r="C21" s="353" t="s">
        <v>37</v>
      </c>
      <c r="D21" s="354"/>
      <c r="E21" s="354"/>
      <c r="F21" s="355"/>
      <c r="G21" s="351" t="s">
        <v>591</v>
      </c>
      <c r="H21" s="356">
        <v>1</v>
      </c>
      <c r="K21" s="21"/>
    </row>
    <row r="22" spans="1:11" ht="25.5">
      <c r="A22" s="351">
        <f>A21+1</f>
        <v>5</v>
      </c>
      <c r="B22" s="352" t="s">
        <v>623</v>
      </c>
      <c r="C22" s="353" t="s">
        <v>38</v>
      </c>
      <c r="D22" s="354"/>
      <c r="E22" s="354"/>
      <c r="F22" s="355"/>
      <c r="G22" s="351" t="s">
        <v>591</v>
      </c>
      <c r="H22" s="356">
        <v>1</v>
      </c>
      <c r="K22" s="21"/>
    </row>
    <row r="23" spans="1:11" ht="25.5">
      <c r="A23" s="134">
        <v>5</v>
      </c>
      <c r="B23" s="72" t="s">
        <v>623</v>
      </c>
      <c r="C23" s="135" t="s">
        <v>173</v>
      </c>
      <c r="D23" s="136"/>
      <c r="E23" s="136"/>
      <c r="F23" s="137"/>
      <c r="G23" s="134" t="s">
        <v>691</v>
      </c>
      <c r="H23" s="178">
        <v>2</v>
      </c>
      <c r="K23" s="21"/>
    </row>
    <row r="24" spans="1:11" ht="25.5">
      <c r="A24" s="134">
        <f>A23+1</f>
        <v>6</v>
      </c>
      <c r="B24" s="72" t="s">
        <v>623</v>
      </c>
      <c r="C24" s="135" t="s">
        <v>624</v>
      </c>
      <c r="D24" s="136"/>
      <c r="E24" s="136"/>
      <c r="F24" s="137"/>
      <c r="G24" s="134" t="s">
        <v>25</v>
      </c>
      <c r="H24" s="178">
        <v>1</v>
      </c>
      <c r="K24" s="21"/>
    </row>
    <row r="25" spans="1:11" ht="25.5">
      <c r="A25" s="134">
        <v>6</v>
      </c>
      <c r="B25" s="72" t="s">
        <v>623</v>
      </c>
      <c r="C25" s="135" t="s">
        <v>174</v>
      </c>
      <c r="D25" s="136"/>
      <c r="E25" s="136"/>
      <c r="F25" s="137"/>
      <c r="G25" s="134" t="s">
        <v>691</v>
      </c>
      <c r="H25" s="178">
        <v>17</v>
      </c>
      <c r="K25" s="21"/>
    </row>
    <row r="26" spans="1:11" ht="12.75" customHeight="1">
      <c r="A26" s="138"/>
      <c r="B26" s="17"/>
      <c r="C26" s="139" t="s">
        <v>175</v>
      </c>
      <c r="D26" s="140"/>
      <c r="E26" s="140"/>
      <c r="F26" s="141"/>
      <c r="G26" s="138"/>
      <c r="H26" s="160"/>
      <c r="K26" s="21"/>
    </row>
    <row r="27" spans="1:11" ht="63.75">
      <c r="A27" s="134">
        <v>1</v>
      </c>
      <c r="B27" s="72" t="s">
        <v>623</v>
      </c>
      <c r="C27" s="135" t="s">
        <v>169</v>
      </c>
      <c r="D27" s="136" t="s">
        <v>33</v>
      </c>
      <c r="E27" s="136" t="s">
        <v>177</v>
      </c>
      <c r="F27" s="137" t="s">
        <v>176</v>
      </c>
      <c r="G27" s="134" t="s">
        <v>25</v>
      </c>
      <c r="H27" s="178">
        <v>3</v>
      </c>
      <c r="K27" s="21"/>
    </row>
    <row r="28" spans="1:11" ht="22.5">
      <c r="A28" s="134">
        <f>A27+1</f>
        <v>2</v>
      </c>
      <c r="B28" s="72" t="s">
        <v>623</v>
      </c>
      <c r="C28" s="135" t="s">
        <v>35</v>
      </c>
      <c r="D28" s="136" t="s">
        <v>11</v>
      </c>
      <c r="E28" s="136" t="s">
        <v>36</v>
      </c>
      <c r="F28" s="137" t="s">
        <v>178</v>
      </c>
      <c r="G28" s="134" t="s">
        <v>586</v>
      </c>
      <c r="H28" s="178">
        <v>12</v>
      </c>
      <c r="K28" s="21"/>
    </row>
    <row r="29" spans="1:11" ht="25.5">
      <c r="A29" s="134">
        <f aca="true" t="shared" si="0" ref="A29:A43">A28+1</f>
        <v>3</v>
      </c>
      <c r="B29" s="72" t="s">
        <v>623</v>
      </c>
      <c r="C29" s="135" t="s">
        <v>180</v>
      </c>
      <c r="D29" s="136" t="s">
        <v>181</v>
      </c>
      <c r="E29" s="136"/>
      <c r="F29" s="137" t="s">
        <v>179</v>
      </c>
      <c r="G29" s="134" t="s">
        <v>20</v>
      </c>
      <c r="H29" s="178">
        <v>2</v>
      </c>
      <c r="K29" s="21"/>
    </row>
    <row r="30" spans="1:11" ht="25.5">
      <c r="A30" s="134">
        <f t="shared" si="0"/>
        <v>4</v>
      </c>
      <c r="B30" s="72" t="s">
        <v>623</v>
      </c>
      <c r="C30" s="135" t="s">
        <v>180</v>
      </c>
      <c r="D30" s="136" t="s">
        <v>183</v>
      </c>
      <c r="E30" s="136"/>
      <c r="F30" s="137" t="s">
        <v>182</v>
      </c>
      <c r="G30" s="134" t="s">
        <v>20</v>
      </c>
      <c r="H30" s="178">
        <v>1</v>
      </c>
      <c r="K30" s="21"/>
    </row>
    <row r="31" spans="1:11" ht="22.5">
      <c r="A31" s="134">
        <f t="shared" si="0"/>
        <v>5</v>
      </c>
      <c r="B31" s="72" t="s">
        <v>623</v>
      </c>
      <c r="C31" s="135" t="s">
        <v>185</v>
      </c>
      <c r="D31" s="136" t="s">
        <v>186</v>
      </c>
      <c r="E31" s="136"/>
      <c r="F31" s="137" t="s">
        <v>184</v>
      </c>
      <c r="G31" s="134" t="s">
        <v>20</v>
      </c>
      <c r="H31" s="178">
        <v>3</v>
      </c>
      <c r="K31" s="21"/>
    </row>
    <row r="32" spans="1:11" ht="22.5">
      <c r="A32" s="134">
        <f t="shared" si="0"/>
        <v>6</v>
      </c>
      <c r="B32" s="72" t="s">
        <v>623</v>
      </c>
      <c r="C32" s="135" t="s">
        <v>35</v>
      </c>
      <c r="D32" s="136" t="s">
        <v>10</v>
      </c>
      <c r="E32" s="136" t="s">
        <v>36</v>
      </c>
      <c r="F32" s="137"/>
      <c r="G32" s="134" t="s">
        <v>586</v>
      </c>
      <c r="H32" s="178">
        <v>3</v>
      </c>
      <c r="K32" s="21"/>
    </row>
    <row r="33" spans="1:11" ht="33.75">
      <c r="A33" s="134">
        <f t="shared" si="0"/>
        <v>7</v>
      </c>
      <c r="B33" s="72" t="s">
        <v>623</v>
      </c>
      <c r="C33" s="135" t="s">
        <v>187</v>
      </c>
      <c r="D33" s="136" t="s">
        <v>446</v>
      </c>
      <c r="E33" s="136"/>
      <c r="F33" s="137"/>
      <c r="G33" s="134" t="s">
        <v>20</v>
      </c>
      <c r="H33" s="178">
        <v>6</v>
      </c>
      <c r="K33" s="21"/>
    </row>
    <row r="34" spans="1:11" ht="12.75">
      <c r="A34" s="134">
        <f t="shared" si="0"/>
        <v>8</v>
      </c>
      <c r="B34" s="72" t="s">
        <v>623</v>
      </c>
      <c r="C34" s="135" t="s">
        <v>125</v>
      </c>
      <c r="D34" s="136"/>
      <c r="E34" s="136"/>
      <c r="F34" s="137"/>
      <c r="G34" s="134" t="s">
        <v>25</v>
      </c>
      <c r="H34" s="178">
        <v>1</v>
      </c>
      <c r="K34" s="21"/>
    </row>
    <row r="35" spans="1:11" ht="51">
      <c r="A35" s="134">
        <f t="shared" si="0"/>
        <v>9</v>
      </c>
      <c r="B35" s="72" t="s">
        <v>623</v>
      </c>
      <c r="C35" s="135" t="s">
        <v>447</v>
      </c>
      <c r="D35" s="136"/>
      <c r="E35" s="136"/>
      <c r="F35" s="137"/>
      <c r="G35" s="134" t="s">
        <v>25</v>
      </c>
      <c r="H35" s="178">
        <v>1</v>
      </c>
      <c r="K35" s="21"/>
    </row>
    <row r="36" spans="1:11" ht="12.75">
      <c r="A36" s="134">
        <f t="shared" si="0"/>
        <v>10</v>
      </c>
      <c r="B36" s="72" t="s">
        <v>623</v>
      </c>
      <c r="C36" s="135" t="s">
        <v>21</v>
      </c>
      <c r="D36" s="136"/>
      <c r="E36" s="136"/>
      <c r="F36" s="137"/>
      <c r="G36" s="134" t="s">
        <v>691</v>
      </c>
      <c r="H36" s="178">
        <v>3</v>
      </c>
      <c r="K36" s="21"/>
    </row>
    <row r="37" spans="1:11" ht="25.5">
      <c r="A37" s="351">
        <f t="shared" si="0"/>
        <v>11</v>
      </c>
      <c r="B37" s="352" t="s">
        <v>623</v>
      </c>
      <c r="C37" s="353" t="s">
        <v>37</v>
      </c>
      <c r="D37" s="354"/>
      <c r="E37" s="354"/>
      <c r="F37" s="355"/>
      <c r="G37" s="351" t="s">
        <v>591</v>
      </c>
      <c r="H37" s="356">
        <v>0.5</v>
      </c>
      <c r="K37" s="21"/>
    </row>
    <row r="38" spans="1:11" ht="25.5">
      <c r="A38" s="351">
        <f t="shared" si="0"/>
        <v>12</v>
      </c>
      <c r="B38" s="352" t="s">
        <v>623</v>
      </c>
      <c r="C38" s="353" t="s">
        <v>38</v>
      </c>
      <c r="D38" s="354"/>
      <c r="E38" s="354"/>
      <c r="F38" s="355"/>
      <c r="G38" s="351" t="s">
        <v>591</v>
      </c>
      <c r="H38" s="356">
        <v>0.5</v>
      </c>
      <c r="K38" s="21"/>
    </row>
    <row r="39" spans="1:11" ht="25.5">
      <c r="A39" s="357">
        <f t="shared" si="0"/>
        <v>13</v>
      </c>
      <c r="B39" s="358" t="s">
        <v>623</v>
      </c>
      <c r="C39" s="359" t="s">
        <v>173</v>
      </c>
      <c r="D39" s="360"/>
      <c r="E39" s="360"/>
      <c r="F39" s="361"/>
      <c r="G39" s="357" t="s">
        <v>691</v>
      </c>
      <c r="H39" s="362">
        <v>3</v>
      </c>
      <c r="K39" s="21"/>
    </row>
    <row r="40" spans="1:11" ht="25.5">
      <c r="A40" s="134">
        <f t="shared" si="0"/>
        <v>14</v>
      </c>
      <c r="B40" s="72" t="s">
        <v>623</v>
      </c>
      <c r="C40" s="135" t="s">
        <v>188</v>
      </c>
      <c r="D40" s="136"/>
      <c r="E40" s="136"/>
      <c r="F40" s="137"/>
      <c r="G40" s="134" t="s">
        <v>20</v>
      </c>
      <c r="H40" s="178">
        <v>3</v>
      </c>
      <c r="K40" s="21"/>
    </row>
    <row r="41" spans="1:11" ht="12.75">
      <c r="A41" s="134">
        <f t="shared" si="0"/>
        <v>15</v>
      </c>
      <c r="B41" s="72" t="s">
        <v>623</v>
      </c>
      <c r="C41" s="135" t="s">
        <v>189</v>
      </c>
      <c r="D41" s="136"/>
      <c r="E41" s="136"/>
      <c r="F41" s="137"/>
      <c r="G41" s="134" t="s">
        <v>20</v>
      </c>
      <c r="H41" s="178">
        <v>3</v>
      </c>
      <c r="K41" s="21"/>
    </row>
    <row r="42" spans="1:11" ht="25.5">
      <c r="A42" s="134">
        <f t="shared" si="0"/>
        <v>16</v>
      </c>
      <c r="B42" s="72" t="s">
        <v>623</v>
      </c>
      <c r="C42" s="135" t="s">
        <v>624</v>
      </c>
      <c r="D42" s="136"/>
      <c r="E42" s="136"/>
      <c r="F42" s="137"/>
      <c r="G42" s="134" t="s">
        <v>25</v>
      </c>
      <c r="H42" s="178">
        <v>1</v>
      </c>
      <c r="K42" s="21"/>
    </row>
    <row r="43" spans="1:11" ht="25.5">
      <c r="A43" s="134">
        <f t="shared" si="0"/>
        <v>17</v>
      </c>
      <c r="B43" s="72" t="s">
        <v>623</v>
      </c>
      <c r="C43" s="135" t="s">
        <v>174</v>
      </c>
      <c r="D43" s="136"/>
      <c r="E43" s="136"/>
      <c r="F43" s="137"/>
      <c r="G43" s="134" t="s">
        <v>691</v>
      </c>
      <c r="H43" s="178">
        <v>3</v>
      </c>
      <c r="K43" s="21"/>
    </row>
    <row r="44" spans="1:11" ht="12.75" customHeight="1">
      <c r="A44" s="138"/>
      <c r="B44" s="138"/>
      <c r="C44" s="139" t="s">
        <v>190</v>
      </c>
      <c r="D44" s="140"/>
      <c r="E44" s="140"/>
      <c r="F44" s="141"/>
      <c r="G44" s="138"/>
      <c r="H44" s="160"/>
      <c r="K44" s="21"/>
    </row>
    <row r="45" spans="1:11" ht="63.75">
      <c r="A45" s="134">
        <v>1</v>
      </c>
      <c r="B45" s="72" t="s">
        <v>623</v>
      </c>
      <c r="C45" s="135" t="s">
        <v>169</v>
      </c>
      <c r="D45" s="136" t="s">
        <v>33</v>
      </c>
      <c r="E45" s="136" t="s">
        <v>177</v>
      </c>
      <c r="F45" s="137" t="s">
        <v>191</v>
      </c>
      <c r="G45" s="134" t="s">
        <v>25</v>
      </c>
      <c r="H45" s="178">
        <v>3</v>
      </c>
      <c r="K45" s="21"/>
    </row>
    <row r="46" spans="1:11" ht="22.5">
      <c r="A46" s="134">
        <f>A45+1</f>
        <v>2</v>
      </c>
      <c r="B46" s="72" t="s">
        <v>623</v>
      </c>
      <c r="C46" s="135" t="s">
        <v>35</v>
      </c>
      <c r="D46" s="136" t="s">
        <v>11</v>
      </c>
      <c r="E46" s="136" t="s">
        <v>36</v>
      </c>
      <c r="F46" s="137" t="s">
        <v>192</v>
      </c>
      <c r="G46" s="134" t="s">
        <v>586</v>
      </c>
      <c r="H46" s="178">
        <v>12</v>
      </c>
      <c r="K46" s="21"/>
    </row>
    <row r="47" spans="1:11" ht="25.5">
      <c r="A47" s="134">
        <f aca="true" t="shared" si="1" ref="A47:A61">A46+1</f>
        <v>3</v>
      </c>
      <c r="B47" s="72" t="s">
        <v>623</v>
      </c>
      <c r="C47" s="135" t="s">
        <v>180</v>
      </c>
      <c r="D47" s="136" t="s">
        <v>181</v>
      </c>
      <c r="E47" s="136"/>
      <c r="F47" s="137" t="s">
        <v>193</v>
      </c>
      <c r="G47" s="134" t="s">
        <v>20</v>
      </c>
      <c r="H47" s="178">
        <v>2</v>
      </c>
      <c r="K47" s="21"/>
    </row>
    <row r="48" spans="1:11" ht="25.5">
      <c r="A48" s="134">
        <f t="shared" si="1"/>
        <v>4</v>
      </c>
      <c r="B48" s="72" t="s">
        <v>623</v>
      </c>
      <c r="C48" s="135" t="s">
        <v>180</v>
      </c>
      <c r="D48" s="136" t="s">
        <v>183</v>
      </c>
      <c r="E48" s="136"/>
      <c r="F48" s="137" t="s">
        <v>194</v>
      </c>
      <c r="G48" s="134" t="s">
        <v>20</v>
      </c>
      <c r="H48" s="178">
        <v>1</v>
      </c>
      <c r="K48" s="21"/>
    </row>
    <row r="49" spans="1:11" ht="22.5">
      <c r="A49" s="134">
        <f t="shared" si="1"/>
        <v>5</v>
      </c>
      <c r="B49" s="72" t="s">
        <v>623</v>
      </c>
      <c r="C49" s="135" t="s">
        <v>185</v>
      </c>
      <c r="D49" s="136" t="s">
        <v>186</v>
      </c>
      <c r="E49" s="136"/>
      <c r="F49" s="137" t="s">
        <v>195</v>
      </c>
      <c r="G49" s="134" t="s">
        <v>20</v>
      </c>
      <c r="H49" s="178">
        <v>3</v>
      </c>
      <c r="K49" s="21"/>
    </row>
    <row r="50" spans="1:11" ht="22.5">
      <c r="A50" s="134">
        <f t="shared" si="1"/>
        <v>6</v>
      </c>
      <c r="B50" s="72" t="s">
        <v>623</v>
      </c>
      <c r="C50" s="135" t="s">
        <v>35</v>
      </c>
      <c r="D50" s="136" t="s">
        <v>10</v>
      </c>
      <c r="E50" s="136" t="s">
        <v>36</v>
      </c>
      <c r="F50" s="137"/>
      <c r="G50" s="134" t="s">
        <v>586</v>
      </c>
      <c r="H50" s="178">
        <v>3</v>
      </c>
      <c r="K50" s="21"/>
    </row>
    <row r="51" spans="1:11" ht="33.75">
      <c r="A51" s="134">
        <f t="shared" si="1"/>
        <v>7</v>
      </c>
      <c r="B51" s="72" t="s">
        <v>623</v>
      </c>
      <c r="C51" s="135" t="s">
        <v>187</v>
      </c>
      <c r="D51" s="136" t="s">
        <v>446</v>
      </c>
      <c r="E51" s="136"/>
      <c r="F51" s="137"/>
      <c r="G51" s="134" t="s">
        <v>20</v>
      </c>
      <c r="H51" s="178">
        <v>6</v>
      </c>
      <c r="K51" s="21"/>
    </row>
    <row r="52" spans="1:11" ht="12.75">
      <c r="A52" s="134">
        <f t="shared" si="1"/>
        <v>8</v>
      </c>
      <c r="B52" s="72" t="s">
        <v>623</v>
      </c>
      <c r="C52" s="135" t="s">
        <v>125</v>
      </c>
      <c r="D52" s="136"/>
      <c r="E52" s="136"/>
      <c r="F52" s="137"/>
      <c r="G52" s="134" t="s">
        <v>25</v>
      </c>
      <c r="H52" s="178">
        <v>1</v>
      </c>
      <c r="K52" s="21"/>
    </row>
    <row r="53" spans="1:11" ht="51">
      <c r="A53" s="134">
        <f t="shared" si="1"/>
        <v>9</v>
      </c>
      <c r="B53" s="72" t="s">
        <v>623</v>
      </c>
      <c r="C53" s="135" t="s">
        <v>447</v>
      </c>
      <c r="D53" s="136"/>
      <c r="E53" s="136"/>
      <c r="F53" s="137"/>
      <c r="G53" s="134" t="s">
        <v>25</v>
      </c>
      <c r="H53" s="178">
        <v>1</v>
      </c>
      <c r="K53" s="21"/>
    </row>
    <row r="54" spans="1:11" ht="12.75">
      <c r="A54" s="134">
        <f t="shared" si="1"/>
        <v>10</v>
      </c>
      <c r="B54" s="72" t="s">
        <v>623</v>
      </c>
      <c r="C54" s="135" t="s">
        <v>21</v>
      </c>
      <c r="D54" s="136"/>
      <c r="E54" s="136"/>
      <c r="F54" s="137"/>
      <c r="G54" s="134" t="s">
        <v>691</v>
      </c>
      <c r="H54" s="178">
        <v>3</v>
      </c>
      <c r="K54" s="21"/>
    </row>
    <row r="55" spans="1:11" ht="25.5">
      <c r="A55" s="351">
        <f t="shared" si="1"/>
        <v>11</v>
      </c>
      <c r="B55" s="352" t="s">
        <v>623</v>
      </c>
      <c r="C55" s="353" t="s">
        <v>37</v>
      </c>
      <c r="D55" s="354"/>
      <c r="E55" s="354"/>
      <c r="F55" s="355"/>
      <c r="G55" s="351" t="s">
        <v>591</v>
      </c>
      <c r="H55" s="356">
        <v>0.5</v>
      </c>
      <c r="K55" s="21"/>
    </row>
    <row r="56" spans="1:11" ht="25.5">
      <c r="A56" s="351">
        <f t="shared" si="1"/>
        <v>12</v>
      </c>
      <c r="B56" s="352" t="s">
        <v>623</v>
      </c>
      <c r="C56" s="353" t="s">
        <v>38</v>
      </c>
      <c r="D56" s="354"/>
      <c r="E56" s="354"/>
      <c r="F56" s="355"/>
      <c r="G56" s="351" t="s">
        <v>591</v>
      </c>
      <c r="H56" s="356">
        <v>0.5</v>
      </c>
      <c r="K56" s="21"/>
    </row>
    <row r="57" spans="1:11" ht="25.5">
      <c r="A57" s="134">
        <f t="shared" si="1"/>
        <v>13</v>
      </c>
      <c r="B57" s="72" t="s">
        <v>623</v>
      </c>
      <c r="C57" s="135" t="s">
        <v>173</v>
      </c>
      <c r="D57" s="136"/>
      <c r="E57" s="136"/>
      <c r="F57" s="137"/>
      <c r="G57" s="134" t="s">
        <v>691</v>
      </c>
      <c r="H57" s="178">
        <v>3</v>
      </c>
      <c r="K57" s="21"/>
    </row>
    <row r="58" spans="1:11" ht="25.5">
      <c r="A58" s="134">
        <f t="shared" si="1"/>
        <v>14</v>
      </c>
      <c r="B58" s="72" t="s">
        <v>623</v>
      </c>
      <c r="C58" s="135" t="s">
        <v>188</v>
      </c>
      <c r="D58" s="136"/>
      <c r="E58" s="136"/>
      <c r="F58" s="137"/>
      <c r="G58" s="134" t="s">
        <v>20</v>
      </c>
      <c r="H58" s="178">
        <v>3</v>
      </c>
      <c r="K58" s="21"/>
    </row>
    <row r="59" spans="1:11" ht="12.75">
      <c r="A59" s="134">
        <f t="shared" si="1"/>
        <v>15</v>
      </c>
      <c r="B59" s="72" t="s">
        <v>623</v>
      </c>
      <c r="C59" s="135" t="s">
        <v>189</v>
      </c>
      <c r="D59" s="136"/>
      <c r="E59" s="136"/>
      <c r="F59" s="137"/>
      <c r="G59" s="134" t="s">
        <v>20</v>
      </c>
      <c r="H59" s="178">
        <v>3</v>
      </c>
      <c r="K59" s="21"/>
    </row>
    <row r="60" spans="1:11" ht="25.5">
      <c r="A60" s="134">
        <f t="shared" si="1"/>
        <v>16</v>
      </c>
      <c r="B60" s="72" t="s">
        <v>623</v>
      </c>
      <c r="C60" s="135" t="s">
        <v>624</v>
      </c>
      <c r="D60" s="136"/>
      <c r="E60" s="136"/>
      <c r="F60" s="137"/>
      <c r="G60" s="134" t="s">
        <v>25</v>
      </c>
      <c r="H60" s="178">
        <v>1</v>
      </c>
      <c r="K60" s="21"/>
    </row>
    <row r="61" spans="1:11" ht="25.5">
      <c r="A61" s="134">
        <f t="shared" si="1"/>
        <v>17</v>
      </c>
      <c r="B61" s="72" t="s">
        <v>623</v>
      </c>
      <c r="C61" s="135" t="s">
        <v>174</v>
      </c>
      <c r="D61" s="136"/>
      <c r="E61" s="136"/>
      <c r="F61" s="137"/>
      <c r="G61" s="134" t="s">
        <v>691</v>
      </c>
      <c r="H61" s="178">
        <v>3</v>
      </c>
      <c r="K61" s="21"/>
    </row>
    <row r="62" spans="1:11" ht="12.75" customHeight="1">
      <c r="A62" s="138"/>
      <c r="B62" s="138"/>
      <c r="C62" s="139" t="s">
        <v>196</v>
      </c>
      <c r="D62" s="140"/>
      <c r="E62" s="140"/>
      <c r="F62" s="141"/>
      <c r="G62" s="138"/>
      <c r="H62" s="160"/>
      <c r="K62" s="21"/>
    </row>
    <row r="63" spans="1:11" ht="63.75">
      <c r="A63" s="134">
        <v>1</v>
      </c>
      <c r="B63" s="72" t="s">
        <v>623</v>
      </c>
      <c r="C63" s="135" t="s">
        <v>169</v>
      </c>
      <c r="D63" s="136" t="s">
        <v>33</v>
      </c>
      <c r="E63" s="136" t="s">
        <v>177</v>
      </c>
      <c r="F63" s="137" t="s">
        <v>197</v>
      </c>
      <c r="G63" s="134" t="s">
        <v>25</v>
      </c>
      <c r="H63" s="178">
        <v>3</v>
      </c>
      <c r="K63" s="21"/>
    </row>
    <row r="64" spans="1:11" ht="22.5">
      <c r="A64" s="134">
        <f>A63+1</f>
        <v>2</v>
      </c>
      <c r="B64" s="72" t="s">
        <v>623</v>
      </c>
      <c r="C64" s="135" t="s">
        <v>35</v>
      </c>
      <c r="D64" s="136" t="s">
        <v>11</v>
      </c>
      <c r="E64" s="136" t="s">
        <v>36</v>
      </c>
      <c r="F64" s="137" t="s">
        <v>198</v>
      </c>
      <c r="G64" s="134" t="s">
        <v>586</v>
      </c>
      <c r="H64" s="178">
        <v>12</v>
      </c>
      <c r="K64" s="21"/>
    </row>
    <row r="65" spans="1:11" ht="25.5">
      <c r="A65" s="134">
        <f aca="true" t="shared" si="2" ref="A65:A79">A64+1</f>
        <v>3</v>
      </c>
      <c r="B65" s="72" t="s">
        <v>623</v>
      </c>
      <c r="C65" s="135" t="s">
        <v>180</v>
      </c>
      <c r="D65" s="136" t="s">
        <v>181</v>
      </c>
      <c r="E65" s="136"/>
      <c r="F65" s="137" t="s">
        <v>199</v>
      </c>
      <c r="G65" s="134" t="s">
        <v>20</v>
      </c>
      <c r="H65" s="178">
        <v>2</v>
      </c>
      <c r="K65" s="21"/>
    </row>
    <row r="66" spans="1:11" ht="25.5">
      <c r="A66" s="134">
        <f t="shared" si="2"/>
        <v>4</v>
      </c>
      <c r="B66" s="72" t="s">
        <v>623</v>
      </c>
      <c r="C66" s="135" t="s">
        <v>180</v>
      </c>
      <c r="D66" s="136" t="s">
        <v>183</v>
      </c>
      <c r="E66" s="136"/>
      <c r="F66" s="137" t="s">
        <v>200</v>
      </c>
      <c r="G66" s="134" t="s">
        <v>20</v>
      </c>
      <c r="H66" s="178">
        <v>1</v>
      </c>
      <c r="K66" s="21"/>
    </row>
    <row r="67" spans="1:11" ht="22.5">
      <c r="A67" s="134">
        <f t="shared" si="2"/>
        <v>5</v>
      </c>
      <c r="B67" s="72" t="s">
        <v>623</v>
      </c>
      <c r="C67" s="135" t="s">
        <v>185</v>
      </c>
      <c r="D67" s="136" t="s">
        <v>186</v>
      </c>
      <c r="E67" s="136"/>
      <c r="F67" s="137" t="s">
        <v>201</v>
      </c>
      <c r="G67" s="134" t="s">
        <v>20</v>
      </c>
      <c r="H67" s="178">
        <v>3</v>
      </c>
      <c r="K67" s="21"/>
    </row>
    <row r="68" spans="1:11" ht="22.5">
      <c r="A68" s="134">
        <f t="shared" si="2"/>
        <v>6</v>
      </c>
      <c r="B68" s="72" t="s">
        <v>623</v>
      </c>
      <c r="C68" s="135" t="s">
        <v>35</v>
      </c>
      <c r="D68" s="136" t="s">
        <v>10</v>
      </c>
      <c r="E68" s="136" t="s">
        <v>36</v>
      </c>
      <c r="F68" s="137"/>
      <c r="G68" s="134" t="s">
        <v>586</v>
      </c>
      <c r="H68" s="178">
        <v>3</v>
      </c>
      <c r="K68" s="21"/>
    </row>
    <row r="69" spans="1:11" ht="33.75">
      <c r="A69" s="134">
        <f t="shared" si="2"/>
        <v>7</v>
      </c>
      <c r="B69" s="72" t="s">
        <v>623</v>
      </c>
      <c r="C69" s="135" t="s">
        <v>187</v>
      </c>
      <c r="D69" s="136" t="s">
        <v>446</v>
      </c>
      <c r="E69" s="136"/>
      <c r="F69" s="137"/>
      <c r="G69" s="134" t="s">
        <v>20</v>
      </c>
      <c r="H69" s="178">
        <v>6</v>
      </c>
      <c r="K69" s="21"/>
    </row>
    <row r="70" spans="1:11" ht="12.75">
      <c r="A70" s="134">
        <f t="shared" si="2"/>
        <v>8</v>
      </c>
      <c r="B70" s="72" t="s">
        <v>623</v>
      </c>
      <c r="C70" s="135" t="s">
        <v>125</v>
      </c>
      <c r="D70" s="136"/>
      <c r="E70" s="136"/>
      <c r="F70" s="137"/>
      <c r="G70" s="134" t="s">
        <v>25</v>
      </c>
      <c r="H70" s="178">
        <v>1</v>
      </c>
      <c r="K70" s="21"/>
    </row>
    <row r="71" spans="1:11" ht="51">
      <c r="A71" s="134">
        <f t="shared" si="2"/>
        <v>9</v>
      </c>
      <c r="B71" s="72" t="s">
        <v>623</v>
      </c>
      <c r="C71" s="135" t="s">
        <v>447</v>
      </c>
      <c r="D71" s="136"/>
      <c r="E71" s="136"/>
      <c r="F71" s="137"/>
      <c r="G71" s="134" t="s">
        <v>25</v>
      </c>
      <c r="H71" s="178">
        <v>1</v>
      </c>
      <c r="K71" s="21"/>
    </row>
    <row r="72" spans="1:11" ht="12.75">
      <c r="A72" s="134">
        <f t="shared" si="2"/>
        <v>10</v>
      </c>
      <c r="B72" s="72" t="s">
        <v>623</v>
      </c>
      <c r="C72" s="135" t="s">
        <v>21</v>
      </c>
      <c r="D72" s="136"/>
      <c r="E72" s="136"/>
      <c r="F72" s="137"/>
      <c r="G72" s="134" t="s">
        <v>691</v>
      </c>
      <c r="H72" s="178">
        <v>3</v>
      </c>
      <c r="K72" s="21"/>
    </row>
    <row r="73" spans="1:11" ht="25.5">
      <c r="A73" s="351">
        <f t="shared" si="2"/>
        <v>11</v>
      </c>
      <c r="B73" s="352" t="s">
        <v>623</v>
      </c>
      <c r="C73" s="353" t="s">
        <v>37</v>
      </c>
      <c r="D73" s="354"/>
      <c r="E73" s="354"/>
      <c r="F73" s="355"/>
      <c r="G73" s="351" t="s">
        <v>591</v>
      </c>
      <c r="H73" s="356">
        <v>0.5</v>
      </c>
      <c r="K73" s="21"/>
    </row>
    <row r="74" spans="1:11" ht="25.5">
      <c r="A74" s="351">
        <f t="shared" si="2"/>
        <v>12</v>
      </c>
      <c r="B74" s="352" t="s">
        <v>623</v>
      </c>
      <c r="C74" s="353" t="s">
        <v>38</v>
      </c>
      <c r="D74" s="354"/>
      <c r="E74" s="354"/>
      <c r="F74" s="355"/>
      <c r="G74" s="351" t="s">
        <v>591</v>
      </c>
      <c r="H74" s="356">
        <v>0.5</v>
      </c>
      <c r="K74" s="21"/>
    </row>
    <row r="75" spans="1:11" ht="25.5">
      <c r="A75" s="134">
        <f t="shared" si="2"/>
        <v>13</v>
      </c>
      <c r="B75" s="72" t="s">
        <v>623</v>
      </c>
      <c r="C75" s="135" t="s">
        <v>173</v>
      </c>
      <c r="D75" s="136"/>
      <c r="E75" s="136"/>
      <c r="F75" s="137"/>
      <c r="G75" s="134" t="s">
        <v>691</v>
      </c>
      <c r="H75" s="178">
        <v>3</v>
      </c>
      <c r="K75" s="21"/>
    </row>
    <row r="76" spans="1:11" ht="25.5">
      <c r="A76" s="134">
        <f t="shared" si="2"/>
        <v>14</v>
      </c>
      <c r="B76" s="72" t="s">
        <v>623</v>
      </c>
      <c r="C76" s="135" t="s">
        <v>188</v>
      </c>
      <c r="D76" s="136"/>
      <c r="E76" s="136"/>
      <c r="F76" s="137"/>
      <c r="G76" s="134" t="s">
        <v>20</v>
      </c>
      <c r="H76" s="178">
        <v>3</v>
      </c>
      <c r="K76" s="21"/>
    </row>
    <row r="77" spans="1:11" ht="12.75">
      <c r="A77" s="134">
        <f t="shared" si="2"/>
        <v>15</v>
      </c>
      <c r="B77" s="72" t="s">
        <v>623</v>
      </c>
      <c r="C77" s="135" t="s">
        <v>189</v>
      </c>
      <c r="D77" s="136"/>
      <c r="E77" s="136"/>
      <c r="F77" s="137"/>
      <c r="G77" s="134" t="s">
        <v>20</v>
      </c>
      <c r="H77" s="178">
        <v>3</v>
      </c>
      <c r="K77" s="21"/>
    </row>
    <row r="78" spans="1:11" ht="25.5">
      <c r="A78" s="134">
        <f t="shared" si="2"/>
        <v>16</v>
      </c>
      <c r="B78" s="72" t="s">
        <v>623</v>
      </c>
      <c r="C78" s="135" t="s">
        <v>624</v>
      </c>
      <c r="D78" s="136"/>
      <c r="E78" s="136"/>
      <c r="F78" s="137"/>
      <c r="G78" s="134" t="s">
        <v>25</v>
      </c>
      <c r="H78" s="178">
        <v>1</v>
      </c>
      <c r="K78" s="21"/>
    </row>
    <row r="79" spans="1:11" ht="25.5">
      <c r="A79" s="134">
        <f t="shared" si="2"/>
        <v>17</v>
      </c>
      <c r="B79" s="72" t="s">
        <v>623</v>
      </c>
      <c r="C79" s="135" t="s">
        <v>174</v>
      </c>
      <c r="D79" s="136"/>
      <c r="E79" s="136"/>
      <c r="F79" s="137"/>
      <c r="G79" s="134" t="s">
        <v>691</v>
      </c>
      <c r="H79" s="178">
        <v>3</v>
      </c>
      <c r="K79" s="21"/>
    </row>
    <row r="80" spans="1:11" ht="12.75" customHeight="1">
      <c r="A80" s="138"/>
      <c r="B80" s="138"/>
      <c r="C80" s="139" t="s">
        <v>202</v>
      </c>
      <c r="D80" s="140"/>
      <c r="E80" s="140"/>
      <c r="F80" s="141"/>
      <c r="G80" s="138"/>
      <c r="H80" s="160"/>
      <c r="K80" s="21"/>
    </row>
    <row r="81" spans="1:11" ht="63.75">
      <c r="A81" s="134">
        <v>1</v>
      </c>
      <c r="B81" s="72" t="s">
        <v>623</v>
      </c>
      <c r="C81" s="135" t="s">
        <v>169</v>
      </c>
      <c r="D81" s="136" t="s">
        <v>33</v>
      </c>
      <c r="E81" s="136" t="s">
        <v>177</v>
      </c>
      <c r="F81" s="137" t="s">
        <v>203</v>
      </c>
      <c r="G81" s="134" t="s">
        <v>25</v>
      </c>
      <c r="H81" s="178">
        <v>3</v>
      </c>
      <c r="K81" s="21"/>
    </row>
    <row r="82" spans="1:11" ht="22.5">
      <c r="A82" s="134">
        <f>A81+1</f>
        <v>2</v>
      </c>
      <c r="B82" s="72" t="s">
        <v>623</v>
      </c>
      <c r="C82" s="135" t="s">
        <v>35</v>
      </c>
      <c r="D82" s="136" t="s">
        <v>11</v>
      </c>
      <c r="E82" s="136" t="s">
        <v>36</v>
      </c>
      <c r="F82" s="137" t="s">
        <v>204</v>
      </c>
      <c r="G82" s="134" t="s">
        <v>586</v>
      </c>
      <c r="H82" s="178">
        <v>12</v>
      </c>
      <c r="K82" s="21"/>
    </row>
    <row r="83" spans="1:11" ht="25.5">
      <c r="A83" s="134">
        <f aca="true" t="shared" si="3" ref="A83:A97">A82+1</f>
        <v>3</v>
      </c>
      <c r="B83" s="72" t="s">
        <v>623</v>
      </c>
      <c r="C83" s="135" t="s">
        <v>180</v>
      </c>
      <c r="D83" s="136" t="s">
        <v>181</v>
      </c>
      <c r="E83" s="136"/>
      <c r="F83" s="137" t="s">
        <v>205</v>
      </c>
      <c r="G83" s="134" t="s">
        <v>20</v>
      </c>
      <c r="H83" s="178">
        <v>2</v>
      </c>
      <c r="K83" s="21"/>
    </row>
    <row r="84" spans="1:11" ht="25.5">
      <c r="A84" s="134">
        <f t="shared" si="3"/>
        <v>4</v>
      </c>
      <c r="B84" s="72" t="s">
        <v>623</v>
      </c>
      <c r="C84" s="135" t="s">
        <v>180</v>
      </c>
      <c r="D84" s="136" t="s">
        <v>183</v>
      </c>
      <c r="E84" s="136"/>
      <c r="F84" s="137" t="s">
        <v>206</v>
      </c>
      <c r="G84" s="134" t="s">
        <v>20</v>
      </c>
      <c r="H84" s="178">
        <v>1</v>
      </c>
      <c r="K84" s="21"/>
    </row>
    <row r="85" spans="1:11" ht="22.5">
      <c r="A85" s="134">
        <f t="shared" si="3"/>
        <v>5</v>
      </c>
      <c r="B85" s="72" t="s">
        <v>623</v>
      </c>
      <c r="C85" s="135" t="s">
        <v>185</v>
      </c>
      <c r="D85" s="136" t="s">
        <v>186</v>
      </c>
      <c r="E85" s="136"/>
      <c r="F85" s="137" t="s">
        <v>207</v>
      </c>
      <c r="G85" s="134" t="s">
        <v>20</v>
      </c>
      <c r="H85" s="178">
        <v>3</v>
      </c>
      <c r="K85" s="21"/>
    </row>
    <row r="86" spans="1:11" ht="22.5">
      <c r="A86" s="134">
        <f t="shared" si="3"/>
        <v>6</v>
      </c>
      <c r="B86" s="72" t="s">
        <v>623</v>
      </c>
      <c r="C86" s="135" t="s">
        <v>35</v>
      </c>
      <c r="D86" s="136" t="s">
        <v>10</v>
      </c>
      <c r="E86" s="136" t="s">
        <v>36</v>
      </c>
      <c r="F86" s="137"/>
      <c r="G86" s="134" t="s">
        <v>586</v>
      </c>
      <c r="H86" s="178">
        <v>3</v>
      </c>
      <c r="K86" s="21"/>
    </row>
    <row r="87" spans="1:11" ht="33.75">
      <c r="A87" s="134">
        <f t="shared" si="3"/>
        <v>7</v>
      </c>
      <c r="B87" s="72" t="s">
        <v>623</v>
      </c>
      <c r="C87" s="135" t="s">
        <v>187</v>
      </c>
      <c r="D87" s="136" t="s">
        <v>446</v>
      </c>
      <c r="E87" s="136"/>
      <c r="F87" s="137"/>
      <c r="G87" s="134" t="s">
        <v>20</v>
      </c>
      <c r="H87" s="178">
        <v>6</v>
      </c>
      <c r="K87" s="21"/>
    </row>
    <row r="88" spans="1:11" ht="12.75">
      <c r="A88" s="134">
        <f t="shared" si="3"/>
        <v>8</v>
      </c>
      <c r="B88" s="72" t="s">
        <v>623</v>
      </c>
      <c r="C88" s="135" t="s">
        <v>125</v>
      </c>
      <c r="D88" s="136"/>
      <c r="E88" s="136"/>
      <c r="F88" s="137"/>
      <c r="G88" s="134" t="s">
        <v>25</v>
      </c>
      <c r="H88" s="178">
        <v>1</v>
      </c>
      <c r="K88" s="21"/>
    </row>
    <row r="89" spans="1:11" ht="51">
      <c r="A89" s="134">
        <f t="shared" si="3"/>
        <v>9</v>
      </c>
      <c r="B89" s="72" t="s">
        <v>623</v>
      </c>
      <c r="C89" s="135" t="s">
        <v>447</v>
      </c>
      <c r="D89" s="136"/>
      <c r="E89" s="136"/>
      <c r="F89" s="137"/>
      <c r="G89" s="134" t="s">
        <v>25</v>
      </c>
      <c r="H89" s="178">
        <v>1</v>
      </c>
      <c r="K89" s="21"/>
    </row>
    <row r="90" spans="1:11" ht="12.75">
      <c r="A90" s="134">
        <f t="shared" si="3"/>
        <v>10</v>
      </c>
      <c r="B90" s="72" t="s">
        <v>623</v>
      </c>
      <c r="C90" s="135" t="s">
        <v>21</v>
      </c>
      <c r="D90" s="136"/>
      <c r="E90" s="136"/>
      <c r="F90" s="137"/>
      <c r="G90" s="134" t="s">
        <v>691</v>
      </c>
      <c r="H90" s="178">
        <v>3</v>
      </c>
      <c r="K90" s="21"/>
    </row>
    <row r="91" spans="1:11" ht="25.5">
      <c r="A91" s="351">
        <f t="shared" si="3"/>
        <v>11</v>
      </c>
      <c r="B91" s="352" t="s">
        <v>623</v>
      </c>
      <c r="C91" s="353" t="s">
        <v>37</v>
      </c>
      <c r="D91" s="354"/>
      <c r="E91" s="354"/>
      <c r="F91" s="355"/>
      <c r="G91" s="351" t="s">
        <v>591</v>
      </c>
      <c r="H91" s="356">
        <v>0.5</v>
      </c>
      <c r="K91" s="21"/>
    </row>
    <row r="92" spans="1:11" ht="25.5">
      <c r="A92" s="351">
        <f t="shared" si="3"/>
        <v>12</v>
      </c>
      <c r="B92" s="352" t="s">
        <v>623</v>
      </c>
      <c r="C92" s="353" t="s">
        <v>38</v>
      </c>
      <c r="D92" s="354"/>
      <c r="E92" s="354"/>
      <c r="F92" s="355"/>
      <c r="G92" s="351" t="s">
        <v>591</v>
      </c>
      <c r="H92" s="356">
        <v>0.5</v>
      </c>
      <c r="K92" s="21"/>
    </row>
    <row r="93" spans="1:11" ht="25.5">
      <c r="A93" s="134">
        <f t="shared" si="3"/>
        <v>13</v>
      </c>
      <c r="B93" s="72" t="s">
        <v>623</v>
      </c>
      <c r="C93" s="135" t="s">
        <v>173</v>
      </c>
      <c r="D93" s="136"/>
      <c r="E93" s="136"/>
      <c r="F93" s="137"/>
      <c r="G93" s="134" t="s">
        <v>691</v>
      </c>
      <c r="H93" s="178">
        <v>3</v>
      </c>
      <c r="K93" s="21"/>
    </row>
    <row r="94" spans="1:11" ht="25.5">
      <c r="A94" s="134">
        <f t="shared" si="3"/>
        <v>14</v>
      </c>
      <c r="B94" s="72" t="s">
        <v>623</v>
      </c>
      <c r="C94" s="135" t="s">
        <v>188</v>
      </c>
      <c r="D94" s="136"/>
      <c r="E94" s="136"/>
      <c r="F94" s="137"/>
      <c r="G94" s="134" t="s">
        <v>20</v>
      </c>
      <c r="H94" s="178">
        <v>3</v>
      </c>
      <c r="K94" s="21"/>
    </row>
    <row r="95" spans="1:11" ht="12.75">
      <c r="A95" s="134">
        <f t="shared" si="3"/>
        <v>15</v>
      </c>
      <c r="B95" s="72" t="s">
        <v>623</v>
      </c>
      <c r="C95" s="135" t="s">
        <v>189</v>
      </c>
      <c r="D95" s="136"/>
      <c r="E95" s="136"/>
      <c r="F95" s="137"/>
      <c r="G95" s="134" t="s">
        <v>20</v>
      </c>
      <c r="H95" s="178">
        <v>3</v>
      </c>
      <c r="K95" s="21"/>
    </row>
    <row r="96" spans="1:11" ht="25.5">
      <c r="A96" s="134">
        <f t="shared" si="3"/>
        <v>16</v>
      </c>
      <c r="B96" s="72" t="s">
        <v>623</v>
      </c>
      <c r="C96" s="135" t="s">
        <v>624</v>
      </c>
      <c r="D96" s="136"/>
      <c r="E96" s="136"/>
      <c r="F96" s="137"/>
      <c r="G96" s="134" t="s">
        <v>25</v>
      </c>
      <c r="H96" s="178">
        <v>1</v>
      </c>
      <c r="K96" s="21"/>
    </row>
    <row r="97" spans="1:11" ht="25.5">
      <c r="A97" s="134">
        <f t="shared" si="3"/>
        <v>17</v>
      </c>
      <c r="B97" s="72" t="s">
        <v>623</v>
      </c>
      <c r="C97" s="135" t="s">
        <v>174</v>
      </c>
      <c r="D97" s="136"/>
      <c r="E97" s="136"/>
      <c r="F97" s="137"/>
      <c r="G97" s="134" t="s">
        <v>691</v>
      </c>
      <c r="H97" s="178">
        <v>3</v>
      </c>
      <c r="K97" s="21"/>
    </row>
    <row r="98" spans="1:11" ht="12.75" customHeight="1">
      <c r="A98" s="25"/>
      <c r="B98" s="138"/>
      <c r="C98" s="139" t="s">
        <v>208</v>
      </c>
      <c r="D98" s="140"/>
      <c r="E98" s="140"/>
      <c r="F98" s="141"/>
      <c r="G98" s="138"/>
      <c r="H98" s="160"/>
      <c r="K98" s="21"/>
    </row>
    <row r="99" spans="1:11" ht="63.75">
      <c r="A99" s="134">
        <v>1</v>
      </c>
      <c r="B99" s="72" t="s">
        <v>623</v>
      </c>
      <c r="C99" s="135" t="s">
        <v>169</v>
      </c>
      <c r="D99" s="136" t="s">
        <v>34</v>
      </c>
      <c r="E99" s="136" t="s">
        <v>210</v>
      </c>
      <c r="F99" s="137" t="s">
        <v>209</v>
      </c>
      <c r="G99" s="134" t="s">
        <v>25</v>
      </c>
      <c r="H99" s="178">
        <v>3</v>
      </c>
      <c r="K99" s="21"/>
    </row>
    <row r="100" spans="1:11" ht="22.5">
      <c r="A100" s="134">
        <f>A99+1</f>
        <v>2</v>
      </c>
      <c r="B100" s="72" t="s">
        <v>623</v>
      </c>
      <c r="C100" s="135" t="s">
        <v>35</v>
      </c>
      <c r="D100" s="136" t="s">
        <v>11</v>
      </c>
      <c r="E100" s="136" t="s">
        <v>36</v>
      </c>
      <c r="F100" s="137" t="s">
        <v>211</v>
      </c>
      <c r="G100" s="134" t="s">
        <v>586</v>
      </c>
      <c r="H100" s="178">
        <v>12</v>
      </c>
      <c r="K100" s="21"/>
    </row>
    <row r="101" spans="1:11" ht="25.5">
      <c r="A101" s="134">
        <f aca="true" t="shared" si="4" ref="A101:A115">A100+1</f>
        <v>3</v>
      </c>
      <c r="B101" s="72" t="s">
        <v>623</v>
      </c>
      <c r="C101" s="135" t="s">
        <v>180</v>
      </c>
      <c r="D101" s="136" t="s">
        <v>181</v>
      </c>
      <c r="E101" s="136"/>
      <c r="F101" s="137" t="s">
        <v>212</v>
      </c>
      <c r="G101" s="134" t="s">
        <v>20</v>
      </c>
      <c r="H101" s="178">
        <v>2</v>
      </c>
      <c r="K101" s="21"/>
    </row>
    <row r="102" spans="1:11" ht="25.5">
      <c r="A102" s="134">
        <f t="shared" si="4"/>
        <v>4</v>
      </c>
      <c r="B102" s="72" t="s">
        <v>623</v>
      </c>
      <c r="C102" s="135" t="s">
        <v>180</v>
      </c>
      <c r="D102" s="136" t="s">
        <v>214</v>
      </c>
      <c r="E102" s="136"/>
      <c r="F102" s="137" t="s">
        <v>213</v>
      </c>
      <c r="G102" s="134" t="s">
        <v>20</v>
      </c>
      <c r="H102" s="178">
        <v>1</v>
      </c>
      <c r="K102" s="21"/>
    </row>
    <row r="103" spans="1:11" ht="22.5">
      <c r="A103" s="134">
        <f t="shared" si="4"/>
        <v>5</v>
      </c>
      <c r="B103" s="72" t="s">
        <v>623</v>
      </c>
      <c r="C103" s="135" t="s">
        <v>185</v>
      </c>
      <c r="D103" s="136" t="s">
        <v>186</v>
      </c>
      <c r="E103" s="136"/>
      <c r="F103" s="137" t="s">
        <v>215</v>
      </c>
      <c r="G103" s="134" t="s">
        <v>20</v>
      </c>
      <c r="H103" s="178">
        <v>3</v>
      </c>
      <c r="K103" s="21"/>
    </row>
    <row r="104" spans="1:11" ht="22.5">
      <c r="A104" s="134">
        <f t="shared" si="4"/>
        <v>6</v>
      </c>
      <c r="B104" s="72" t="s">
        <v>623</v>
      </c>
      <c r="C104" s="135" t="s">
        <v>35</v>
      </c>
      <c r="D104" s="136" t="s">
        <v>10</v>
      </c>
      <c r="E104" s="136" t="s">
        <v>36</v>
      </c>
      <c r="F104" s="137"/>
      <c r="G104" s="134" t="s">
        <v>586</v>
      </c>
      <c r="H104" s="178">
        <v>3</v>
      </c>
      <c r="K104" s="21"/>
    </row>
    <row r="105" spans="1:11" ht="33.75">
      <c r="A105" s="134">
        <f t="shared" si="4"/>
        <v>7</v>
      </c>
      <c r="B105" s="72" t="s">
        <v>623</v>
      </c>
      <c r="C105" s="135" t="s">
        <v>187</v>
      </c>
      <c r="D105" s="136" t="s">
        <v>446</v>
      </c>
      <c r="E105" s="136"/>
      <c r="F105" s="137"/>
      <c r="G105" s="134" t="s">
        <v>20</v>
      </c>
      <c r="H105" s="178">
        <v>6</v>
      </c>
      <c r="K105" s="21"/>
    </row>
    <row r="106" spans="1:11" ht="12.75">
      <c r="A106" s="134">
        <f t="shared" si="4"/>
        <v>8</v>
      </c>
      <c r="B106" s="72" t="s">
        <v>623</v>
      </c>
      <c r="C106" s="135" t="s">
        <v>125</v>
      </c>
      <c r="D106" s="136"/>
      <c r="E106" s="136"/>
      <c r="F106" s="137"/>
      <c r="G106" s="134" t="s">
        <v>25</v>
      </c>
      <c r="H106" s="178">
        <v>1</v>
      </c>
      <c r="K106" s="21"/>
    </row>
    <row r="107" spans="1:11" ht="51">
      <c r="A107" s="134">
        <f t="shared" si="4"/>
        <v>9</v>
      </c>
      <c r="B107" s="72" t="s">
        <v>623</v>
      </c>
      <c r="C107" s="135" t="s">
        <v>447</v>
      </c>
      <c r="D107" s="136"/>
      <c r="E107" s="136"/>
      <c r="F107" s="137"/>
      <c r="G107" s="134" t="s">
        <v>25</v>
      </c>
      <c r="H107" s="178">
        <v>1</v>
      </c>
      <c r="K107" s="21"/>
    </row>
    <row r="108" spans="1:11" ht="12.75">
      <c r="A108" s="134">
        <f t="shared" si="4"/>
        <v>10</v>
      </c>
      <c r="B108" s="72" t="s">
        <v>623</v>
      </c>
      <c r="C108" s="135" t="s">
        <v>21</v>
      </c>
      <c r="D108" s="136"/>
      <c r="E108" s="136"/>
      <c r="F108" s="137"/>
      <c r="G108" s="134" t="s">
        <v>691</v>
      </c>
      <c r="H108" s="178">
        <v>3</v>
      </c>
      <c r="K108" s="21"/>
    </row>
    <row r="109" spans="1:11" ht="25.5">
      <c r="A109" s="351">
        <f t="shared" si="4"/>
        <v>11</v>
      </c>
      <c r="B109" s="352" t="s">
        <v>623</v>
      </c>
      <c r="C109" s="353" t="s">
        <v>37</v>
      </c>
      <c r="D109" s="354"/>
      <c r="E109" s="354"/>
      <c r="F109" s="355"/>
      <c r="G109" s="351" t="s">
        <v>591</v>
      </c>
      <c r="H109" s="356">
        <v>0.5</v>
      </c>
      <c r="K109" s="21"/>
    </row>
    <row r="110" spans="1:11" ht="25.5">
      <c r="A110" s="351">
        <f t="shared" si="4"/>
        <v>12</v>
      </c>
      <c r="B110" s="352" t="s">
        <v>623</v>
      </c>
      <c r="C110" s="353" t="s">
        <v>38</v>
      </c>
      <c r="D110" s="354"/>
      <c r="E110" s="354"/>
      <c r="F110" s="355"/>
      <c r="G110" s="351" t="s">
        <v>591</v>
      </c>
      <c r="H110" s="356">
        <v>0.5</v>
      </c>
      <c r="K110" s="21"/>
    </row>
    <row r="111" spans="1:11" ht="25.5">
      <c r="A111" s="134">
        <f t="shared" si="4"/>
        <v>13</v>
      </c>
      <c r="B111" s="72" t="s">
        <v>623</v>
      </c>
      <c r="C111" s="135" t="s">
        <v>173</v>
      </c>
      <c r="D111" s="136"/>
      <c r="E111" s="136"/>
      <c r="F111" s="137"/>
      <c r="G111" s="134" t="s">
        <v>691</v>
      </c>
      <c r="H111" s="178">
        <v>3</v>
      </c>
      <c r="K111" s="21"/>
    </row>
    <row r="112" spans="1:11" ht="25.5">
      <c r="A112" s="134">
        <f t="shared" si="4"/>
        <v>14</v>
      </c>
      <c r="B112" s="72" t="s">
        <v>623</v>
      </c>
      <c r="C112" s="135" t="s">
        <v>188</v>
      </c>
      <c r="D112" s="136"/>
      <c r="E112" s="136"/>
      <c r="F112" s="137"/>
      <c r="G112" s="134" t="s">
        <v>20</v>
      </c>
      <c r="H112" s="178">
        <v>3</v>
      </c>
      <c r="K112" s="21"/>
    </row>
    <row r="113" spans="1:11" ht="12.75">
      <c r="A113" s="134">
        <f t="shared" si="4"/>
        <v>15</v>
      </c>
      <c r="B113" s="72" t="s">
        <v>623</v>
      </c>
      <c r="C113" s="135" t="s">
        <v>189</v>
      </c>
      <c r="D113" s="136"/>
      <c r="E113" s="136"/>
      <c r="F113" s="137"/>
      <c r="G113" s="134" t="s">
        <v>20</v>
      </c>
      <c r="H113" s="178">
        <v>3</v>
      </c>
      <c r="K113" s="21"/>
    </row>
    <row r="114" spans="1:11" ht="25.5">
      <c r="A114" s="134">
        <f t="shared" si="4"/>
        <v>16</v>
      </c>
      <c r="B114" s="72" t="s">
        <v>623</v>
      </c>
      <c r="C114" s="135" t="s">
        <v>624</v>
      </c>
      <c r="D114" s="136"/>
      <c r="E114" s="136"/>
      <c r="F114" s="137"/>
      <c r="G114" s="134" t="s">
        <v>25</v>
      </c>
      <c r="H114" s="178">
        <v>1</v>
      </c>
      <c r="K114" s="21"/>
    </row>
    <row r="115" spans="1:11" ht="25.5">
      <c r="A115" s="134">
        <f t="shared" si="4"/>
        <v>17</v>
      </c>
      <c r="B115" s="72" t="s">
        <v>623</v>
      </c>
      <c r="C115" s="135" t="s">
        <v>174</v>
      </c>
      <c r="D115" s="136"/>
      <c r="E115" s="136"/>
      <c r="F115" s="137"/>
      <c r="G115" s="134" t="s">
        <v>691</v>
      </c>
      <c r="H115" s="178">
        <v>3</v>
      </c>
      <c r="K115" s="21"/>
    </row>
    <row r="116" spans="1:11" ht="12.75" customHeight="1">
      <c r="A116" s="25"/>
      <c r="B116" s="138"/>
      <c r="C116" s="139" t="s">
        <v>216</v>
      </c>
      <c r="D116" s="140"/>
      <c r="E116" s="140"/>
      <c r="F116" s="141"/>
      <c r="G116" s="138"/>
      <c r="H116" s="160"/>
      <c r="K116" s="21"/>
    </row>
    <row r="117" spans="1:11" ht="63.75">
      <c r="A117" s="134">
        <v>1</v>
      </c>
      <c r="B117" s="72" t="s">
        <v>623</v>
      </c>
      <c r="C117" s="135" t="s">
        <v>169</v>
      </c>
      <c r="D117" s="136" t="s">
        <v>33</v>
      </c>
      <c r="E117" s="136" t="s">
        <v>177</v>
      </c>
      <c r="F117" s="137" t="s">
        <v>217</v>
      </c>
      <c r="G117" s="134" t="s">
        <v>25</v>
      </c>
      <c r="H117" s="178">
        <v>1</v>
      </c>
      <c r="K117" s="21"/>
    </row>
    <row r="118" spans="1:11" ht="22.5">
      <c r="A118" s="134">
        <f>A117+1</f>
        <v>2</v>
      </c>
      <c r="B118" s="72" t="s">
        <v>623</v>
      </c>
      <c r="C118" s="135" t="s">
        <v>35</v>
      </c>
      <c r="D118" s="136" t="s">
        <v>11</v>
      </c>
      <c r="E118" s="136" t="s">
        <v>36</v>
      </c>
      <c r="F118" s="137" t="s">
        <v>218</v>
      </c>
      <c r="G118" s="134" t="s">
        <v>586</v>
      </c>
      <c r="H118" s="178">
        <v>4</v>
      </c>
      <c r="K118" s="21"/>
    </row>
    <row r="119" spans="1:11" ht="25.5">
      <c r="A119" s="134">
        <f aca="true" t="shared" si="5" ref="A119:A130">A118+1</f>
        <v>3</v>
      </c>
      <c r="B119" s="72" t="s">
        <v>623</v>
      </c>
      <c r="C119" s="135" t="s">
        <v>180</v>
      </c>
      <c r="D119" s="136" t="s">
        <v>220</v>
      </c>
      <c r="E119" s="136"/>
      <c r="F119" s="137" t="s">
        <v>219</v>
      </c>
      <c r="G119" s="134" t="s">
        <v>20</v>
      </c>
      <c r="H119" s="178">
        <v>1</v>
      </c>
      <c r="K119" s="21"/>
    </row>
    <row r="120" spans="1:11" ht="22.5">
      <c r="A120" s="134">
        <f t="shared" si="5"/>
        <v>4</v>
      </c>
      <c r="B120" s="72" t="s">
        <v>623</v>
      </c>
      <c r="C120" s="135" t="s">
        <v>35</v>
      </c>
      <c r="D120" s="136" t="s">
        <v>10</v>
      </c>
      <c r="E120" s="136" t="s">
        <v>36</v>
      </c>
      <c r="F120" s="137"/>
      <c r="G120" s="134" t="s">
        <v>586</v>
      </c>
      <c r="H120" s="178">
        <v>1</v>
      </c>
      <c r="K120" s="21"/>
    </row>
    <row r="121" spans="1:11" ht="33.75">
      <c r="A121" s="134">
        <f t="shared" si="5"/>
        <v>5</v>
      </c>
      <c r="B121" s="72" t="s">
        <v>623</v>
      </c>
      <c r="C121" s="135" t="s">
        <v>187</v>
      </c>
      <c r="D121" s="136" t="s">
        <v>446</v>
      </c>
      <c r="E121" s="136"/>
      <c r="F121" s="137"/>
      <c r="G121" s="134" t="s">
        <v>20</v>
      </c>
      <c r="H121" s="178">
        <v>2</v>
      </c>
      <c r="K121" s="21"/>
    </row>
    <row r="122" spans="1:11" ht="12.75">
      <c r="A122" s="134">
        <f t="shared" si="5"/>
        <v>6</v>
      </c>
      <c r="B122" s="72" t="s">
        <v>623</v>
      </c>
      <c r="C122" s="135" t="s">
        <v>125</v>
      </c>
      <c r="D122" s="136"/>
      <c r="E122" s="136"/>
      <c r="F122" s="137"/>
      <c r="G122" s="134" t="s">
        <v>25</v>
      </c>
      <c r="H122" s="178">
        <v>1</v>
      </c>
      <c r="K122" s="21"/>
    </row>
    <row r="123" spans="1:11" ht="51">
      <c r="A123" s="134">
        <f t="shared" si="5"/>
        <v>7</v>
      </c>
      <c r="B123" s="72" t="s">
        <v>623</v>
      </c>
      <c r="C123" s="135" t="s">
        <v>447</v>
      </c>
      <c r="D123" s="136"/>
      <c r="E123" s="136"/>
      <c r="F123" s="137"/>
      <c r="G123" s="134" t="s">
        <v>25</v>
      </c>
      <c r="H123" s="178">
        <v>1</v>
      </c>
      <c r="K123" s="21"/>
    </row>
    <row r="124" spans="1:11" ht="12.75">
      <c r="A124" s="134">
        <f t="shared" si="5"/>
        <v>8</v>
      </c>
      <c r="B124" s="72" t="s">
        <v>623</v>
      </c>
      <c r="C124" s="135" t="s">
        <v>21</v>
      </c>
      <c r="D124" s="136"/>
      <c r="E124" s="136"/>
      <c r="F124" s="137"/>
      <c r="G124" s="134" t="s">
        <v>691</v>
      </c>
      <c r="H124" s="178">
        <v>1</v>
      </c>
      <c r="K124" s="21"/>
    </row>
    <row r="125" spans="1:11" ht="25.5">
      <c r="A125" s="351">
        <f t="shared" si="5"/>
        <v>9</v>
      </c>
      <c r="B125" s="352" t="s">
        <v>623</v>
      </c>
      <c r="C125" s="353" t="s">
        <v>37</v>
      </c>
      <c r="D125" s="354"/>
      <c r="E125" s="354"/>
      <c r="F125" s="355"/>
      <c r="G125" s="351" t="s">
        <v>591</v>
      </c>
      <c r="H125" s="356">
        <v>0.1</v>
      </c>
      <c r="K125" s="21"/>
    </row>
    <row r="126" spans="1:11" ht="25.5">
      <c r="A126" s="351">
        <f t="shared" si="5"/>
        <v>10</v>
      </c>
      <c r="B126" s="352" t="s">
        <v>623</v>
      </c>
      <c r="C126" s="353" t="s">
        <v>38</v>
      </c>
      <c r="D126" s="354"/>
      <c r="E126" s="354"/>
      <c r="F126" s="355"/>
      <c r="G126" s="351" t="s">
        <v>591</v>
      </c>
      <c r="H126" s="356">
        <v>0.1</v>
      </c>
      <c r="K126" s="21"/>
    </row>
    <row r="127" spans="1:11" ht="25.5">
      <c r="A127" s="134">
        <f t="shared" si="5"/>
        <v>11</v>
      </c>
      <c r="B127" s="72" t="s">
        <v>623</v>
      </c>
      <c r="C127" s="135" t="s">
        <v>173</v>
      </c>
      <c r="D127" s="136"/>
      <c r="E127" s="136"/>
      <c r="F127" s="137"/>
      <c r="G127" s="134" t="s">
        <v>691</v>
      </c>
      <c r="H127" s="178">
        <v>1</v>
      </c>
      <c r="K127" s="21"/>
    </row>
    <row r="128" spans="1:11" ht="25.5">
      <c r="A128" s="134">
        <f t="shared" si="5"/>
        <v>12</v>
      </c>
      <c r="B128" s="72" t="s">
        <v>623</v>
      </c>
      <c r="C128" s="135" t="s">
        <v>188</v>
      </c>
      <c r="D128" s="136"/>
      <c r="E128" s="136"/>
      <c r="F128" s="137"/>
      <c r="G128" s="134" t="s">
        <v>20</v>
      </c>
      <c r="H128" s="178">
        <v>1</v>
      </c>
      <c r="K128" s="21"/>
    </row>
    <row r="129" spans="1:11" ht="25.5">
      <c r="A129" s="134">
        <f t="shared" si="5"/>
        <v>13</v>
      </c>
      <c r="B129" s="72" t="s">
        <v>623</v>
      </c>
      <c r="C129" s="135" t="s">
        <v>624</v>
      </c>
      <c r="D129" s="136"/>
      <c r="E129" s="136"/>
      <c r="F129" s="137"/>
      <c r="G129" s="134" t="s">
        <v>25</v>
      </c>
      <c r="H129" s="178">
        <v>1</v>
      </c>
      <c r="K129" s="21"/>
    </row>
    <row r="130" spans="1:11" ht="25.5">
      <c r="A130" s="134">
        <f t="shared" si="5"/>
        <v>14</v>
      </c>
      <c r="B130" s="72" t="s">
        <v>623</v>
      </c>
      <c r="C130" s="135" t="s">
        <v>174</v>
      </c>
      <c r="D130" s="136"/>
      <c r="E130" s="136"/>
      <c r="F130" s="137"/>
      <c r="G130" s="134" t="s">
        <v>691</v>
      </c>
      <c r="H130" s="178">
        <v>1</v>
      </c>
      <c r="K130" s="21"/>
    </row>
    <row r="131" spans="1:11" ht="12.75" customHeight="1">
      <c r="A131" s="25"/>
      <c r="B131" s="138"/>
      <c r="C131" s="139" t="s">
        <v>221</v>
      </c>
      <c r="D131" s="140"/>
      <c r="E131" s="140"/>
      <c r="F131" s="141"/>
      <c r="G131" s="138"/>
      <c r="H131" s="160"/>
      <c r="K131" s="21"/>
    </row>
    <row r="132" spans="1:11" ht="63.75">
      <c r="A132" s="134">
        <v>1</v>
      </c>
      <c r="B132" s="72" t="s">
        <v>623</v>
      </c>
      <c r="C132" s="135" t="s">
        <v>169</v>
      </c>
      <c r="D132" s="136" t="s">
        <v>223</v>
      </c>
      <c r="E132" s="136" t="s">
        <v>224</v>
      </c>
      <c r="F132" s="137" t="s">
        <v>222</v>
      </c>
      <c r="G132" s="134" t="s">
        <v>25</v>
      </c>
      <c r="H132" s="178">
        <v>4</v>
      </c>
      <c r="K132" s="21"/>
    </row>
    <row r="133" spans="1:11" ht="33.75">
      <c r="A133" s="134">
        <f>A132+1</f>
        <v>2</v>
      </c>
      <c r="B133" s="72" t="s">
        <v>623</v>
      </c>
      <c r="C133" s="135" t="s">
        <v>35</v>
      </c>
      <c r="D133" s="136" t="s">
        <v>11</v>
      </c>
      <c r="E133" s="136" t="s">
        <v>36</v>
      </c>
      <c r="F133" s="137" t="s">
        <v>225</v>
      </c>
      <c r="G133" s="134" t="s">
        <v>586</v>
      </c>
      <c r="H133" s="178">
        <v>20</v>
      </c>
      <c r="K133" s="21"/>
    </row>
    <row r="134" spans="1:11" ht="25.5">
      <c r="A134" s="134">
        <f>A133+1</f>
        <v>3</v>
      </c>
      <c r="B134" s="72" t="s">
        <v>623</v>
      </c>
      <c r="C134" s="135" t="s">
        <v>180</v>
      </c>
      <c r="D134" s="136" t="s">
        <v>181</v>
      </c>
      <c r="E134" s="136"/>
      <c r="F134" s="137" t="s">
        <v>226</v>
      </c>
      <c r="G134" s="134" t="s">
        <v>20</v>
      </c>
      <c r="H134" s="178">
        <v>4</v>
      </c>
      <c r="K134" s="21"/>
    </row>
    <row r="135" spans="1:11" ht="22.5">
      <c r="A135" s="134">
        <f>A134+1</f>
        <v>4</v>
      </c>
      <c r="B135" s="72" t="s">
        <v>623</v>
      </c>
      <c r="C135" s="135" t="s">
        <v>185</v>
      </c>
      <c r="D135" s="136" t="s">
        <v>186</v>
      </c>
      <c r="E135" s="136"/>
      <c r="F135" s="137" t="s">
        <v>215</v>
      </c>
      <c r="G135" s="134" t="s">
        <v>20</v>
      </c>
      <c r="H135" s="178">
        <v>3</v>
      </c>
      <c r="K135" s="21"/>
    </row>
    <row r="136" spans="1:11" ht="22.5">
      <c r="A136" s="134">
        <f>A135+1</f>
        <v>5</v>
      </c>
      <c r="B136" s="72" t="s">
        <v>623</v>
      </c>
      <c r="C136" s="135" t="s">
        <v>35</v>
      </c>
      <c r="D136" s="136" t="s">
        <v>10</v>
      </c>
      <c r="E136" s="136" t="s">
        <v>36</v>
      </c>
      <c r="F136" s="137"/>
      <c r="G136" s="134" t="s">
        <v>586</v>
      </c>
      <c r="H136" s="178">
        <v>4</v>
      </c>
      <c r="K136" s="21"/>
    </row>
    <row r="137" spans="1:11" ht="33.75">
      <c r="A137" s="134">
        <f>A136+1</f>
        <v>6</v>
      </c>
      <c r="B137" s="72" t="s">
        <v>623</v>
      </c>
      <c r="C137" s="135" t="s">
        <v>187</v>
      </c>
      <c r="D137" s="136" t="s">
        <v>446</v>
      </c>
      <c r="E137" s="136"/>
      <c r="F137" s="137"/>
      <c r="G137" s="134" t="s">
        <v>20</v>
      </c>
      <c r="H137" s="178">
        <v>10</v>
      </c>
      <c r="K137" s="21"/>
    </row>
    <row r="138" spans="1:11" ht="12.75">
      <c r="A138" s="134">
        <f aca="true" t="shared" si="6" ref="A138:A147">A137+1</f>
        <v>7</v>
      </c>
      <c r="B138" s="72" t="s">
        <v>623</v>
      </c>
      <c r="C138" s="135" t="s">
        <v>125</v>
      </c>
      <c r="D138" s="136"/>
      <c r="E138" s="136"/>
      <c r="F138" s="137"/>
      <c r="G138" s="134" t="s">
        <v>25</v>
      </c>
      <c r="H138" s="178">
        <v>1</v>
      </c>
      <c r="K138" s="21"/>
    </row>
    <row r="139" spans="1:11" ht="51">
      <c r="A139" s="134">
        <f t="shared" si="6"/>
        <v>8</v>
      </c>
      <c r="B139" s="72" t="s">
        <v>623</v>
      </c>
      <c r="C139" s="135" t="s">
        <v>447</v>
      </c>
      <c r="D139" s="136"/>
      <c r="E139" s="136"/>
      <c r="F139" s="137"/>
      <c r="G139" s="134" t="s">
        <v>25</v>
      </c>
      <c r="H139" s="178">
        <v>1</v>
      </c>
      <c r="K139" s="21"/>
    </row>
    <row r="140" spans="1:11" ht="12.75">
      <c r="A140" s="134">
        <f t="shared" si="6"/>
        <v>9</v>
      </c>
      <c r="B140" s="72" t="s">
        <v>623</v>
      </c>
      <c r="C140" s="135" t="s">
        <v>21</v>
      </c>
      <c r="D140" s="136"/>
      <c r="E140" s="136"/>
      <c r="F140" s="137"/>
      <c r="G140" s="134" t="s">
        <v>691</v>
      </c>
      <c r="H140" s="178">
        <v>4</v>
      </c>
      <c r="K140" s="21"/>
    </row>
    <row r="141" spans="1:11" ht="25.5">
      <c r="A141" s="351">
        <f t="shared" si="6"/>
        <v>10</v>
      </c>
      <c r="B141" s="352" t="s">
        <v>623</v>
      </c>
      <c r="C141" s="353" t="s">
        <v>37</v>
      </c>
      <c r="D141" s="354"/>
      <c r="E141" s="354"/>
      <c r="F141" s="355"/>
      <c r="G141" s="351" t="s">
        <v>591</v>
      </c>
      <c r="H141" s="356">
        <v>0.5</v>
      </c>
      <c r="K141" s="21"/>
    </row>
    <row r="142" spans="1:11" ht="25.5">
      <c r="A142" s="351">
        <f t="shared" si="6"/>
        <v>11</v>
      </c>
      <c r="B142" s="352" t="s">
        <v>623</v>
      </c>
      <c r="C142" s="353" t="s">
        <v>38</v>
      </c>
      <c r="D142" s="354"/>
      <c r="E142" s="354"/>
      <c r="F142" s="355"/>
      <c r="G142" s="351" t="s">
        <v>591</v>
      </c>
      <c r="H142" s="356">
        <v>0.5</v>
      </c>
      <c r="K142" s="21"/>
    </row>
    <row r="143" spans="1:11" ht="25.5">
      <c r="A143" s="134">
        <f t="shared" si="6"/>
        <v>12</v>
      </c>
      <c r="B143" s="72" t="s">
        <v>623</v>
      </c>
      <c r="C143" s="135" t="s">
        <v>173</v>
      </c>
      <c r="D143" s="136"/>
      <c r="E143" s="136"/>
      <c r="F143" s="137"/>
      <c r="G143" s="134" t="s">
        <v>691</v>
      </c>
      <c r="H143" s="178">
        <v>5</v>
      </c>
      <c r="K143" s="21"/>
    </row>
    <row r="144" spans="1:11" ht="25.5">
      <c r="A144" s="134">
        <f t="shared" si="6"/>
        <v>13</v>
      </c>
      <c r="B144" s="72" t="s">
        <v>623</v>
      </c>
      <c r="C144" s="135" t="s">
        <v>188</v>
      </c>
      <c r="D144" s="136"/>
      <c r="E144" s="136"/>
      <c r="F144" s="137"/>
      <c r="G144" s="134" t="s">
        <v>20</v>
      </c>
      <c r="H144" s="178">
        <v>4</v>
      </c>
      <c r="K144" s="21"/>
    </row>
    <row r="145" spans="1:11" ht="12.75">
      <c r="A145" s="134">
        <f t="shared" si="6"/>
        <v>14</v>
      </c>
      <c r="B145" s="72" t="s">
        <v>623</v>
      </c>
      <c r="C145" s="135" t="s">
        <v>189</v>
      </c>
      <c r="D145" s="136"/>
      <c r="E145" s="136"/>
      <c r="F145" s="137"/>
      <c r="G145" s="134" t="s">
        <v>20</v>
      </c>
      <c r="H145" s="178">
        <v>3</v>
      </c>
      <c r="K145" s="21"/>
    </row>
    <row r="146" spans="1:11" ht="25.5">
      <c r="A146" s="134">
        <f t="shared" si="6"/>
        <v>15</v>
      </c>
      <c r="B146" s="72" t="s">
        <v>623</v>
      </c>
      <c r="C146" s="135" t="s">
        <v>624</v>
      </c>
      <c r="D146" s="136"/>
      <c r="E146" s="136"/>
      <c r="F146" s="137"/>
      <c r="G146" s="134" t="s">
        <v>25</v>
      </c>
      <c r="H146" s="178">
        <v>1</v>
      </c>
      <c r="K146" s="21"/>
    </row>
    <row r="147" spans="1:11" ht="25.5">
      <c r="A147" s="134">
        <f t="shared" si="6"/>
        <v>16</v>
      </c>
      <c r="B147" s="72" t="s">
        <v>623</v>
      </c>
      <c r="C147" s="135" t="s">
        <v>174</v>
      </c>
      <c r="D147" s="136"/>
      <c r="E147" s="136"/>
      <c r="F147" s="137"/>
      <c r="G147" s="134" t="s">
        <v>691</v>
      </c>
      <c r="H147" s="178">
        <v>4</v>
      </c>
      <c r="K147" s="21"/>
    </row>
    <row r="148" spans="1:11" ht="12.75" customHeight="1">
      <c r="A148" s="25"/>
      <c r="B148" s="138"/>
      <c r="C148" s="139" t="s">
        <v>227</v>
      </c>
      <c r="D148" s="140"/>
      <c r="E148" s="140"/>
      <c r="F148" s="141"/>
      <c r="G148" s="138"/>
      <c r="H148" s="160"/>
      <c r="K148" s="21"/>
    </row>
    <row r="149" spans="1:11" ht="63.75">
      <c r="A149" s="134">
        <v>1</v>
      </c>
      <c r="B149" s="72" t="s">
        <v>623</v>
      </c>
      <c r="C149" s="135" t="s">
        <v>169</v>
      </c>
      <c r="D149" s="136" t="s">
        <v>229</v>
      </c>
      <c r="E149" s="136" t="s">
        <v>230</v>
      </c>
      <c r="F149" s="137" t="s">
        <v>228</v>
      </c>
      <c r="G149" s="134" t="s">
        <v>25</v>
      </c>
      <c r="H149" s="178">
        <v>1</v>
      </c>
      <c r="K149" s="21"/>
    </row>
    <row r="150" spans="1:11" ht="63.75">
      <c r="A150" s="134">
        <v>1</v>
      </c>
      <c r="B150" s="72" t="s">
        <v>623</v>
      </c>
      <c r="C150" s="135" t="s">
        <v>169</v>
      </c>
      <c r="D150" s="136" t="s">
        <v>232</v>
      </c>
      <c r="E150" s="136" t="s">
        <v>233</v>
      </c>
      <c r="F150" s="137" t="s">
        <v>231</v>
      </c>
      <c r="G150" s="134" t="s">
        <v>25</v>
      </c>
      <c r="H150" s="178">
        <v>2</v>
      </c>
      <c r="K150" s="21"/>
    </row>
    <row r="151" spans="1:11" ht="22.5">
      <c r="A151" s="134">
        <f>A149+1</f>
        <v>2</v>
      </c>
      <c r="B151" s="72" t="s">
        <v>623</v>
      </c>
      <c r="C151" s="135" t="s">
        <v>35</v>
      </c>
      <c r="D151" s="136" t="s">
        <v>11</v>
      </c>
      <c r="E151" s="136" t="s">
        <v>36</v>
      </c>
      <c r="F151" s="137" t="s">
        <v>234</v>
      </c>
      <c r="G151" s="134" t="s">
        <v>586</v>
      </c>
      <c r="H151" s="178">
        <v>16</v>
      </c>
      <c r="K151" s="21"/>
    </row>
    <row r="152" spans="1:11" ht="25.5">
      <c r="A152" s="134">
        <f aca="true" t="shared" si="7" ref="A152:A164">A151+1</f>
        <v>3</v>
      </c>
      <c r="B152" s="72" t="s">
        <v>623</v>
      </c>
      <c r="C152" s="135" t="s">
        <v>180</v>
      </c>
      <c r="D152" s="136" t="s">
        <v>220</v>
      </c>
      <c r="E152" s="136"/>
      <c r="F152" s="137" t="s">
        <v>235</v>
      </c>
      <c r="G152" s="134" t="s">
        <v>20</v>
      </c>
      <c r="H152" s="178">
        <v>3</v>
      </c>
      <c r="K152" s="21"/>
    </row>
    <row r="153" spans="1:11" ht="22.5">
      <c r="A153" s="134">
        <f t="shared" si="7"/>
        <v>4</v>
      </c>
      <c r="B153" s="72" t="s">
        <v>623</v>
      </c>
      <c r="C153" s="135" t="s">
        <v>185</v>
      </c>
      <c r="D153" s="136" t="s">
        <v>186</v>
      </c>
      <c r="E153" s="136"/>
      <c r="F153" s="137" t="s">
        <v>236</v>
      </c>
      <c r="G153" s="134" t="s">
        <v>20</v>
      </c>
      <c r="H153" s="178">
        <v>3</v>
      </c>
      <c r="K153" s="21"/>
    </row>
    <row r="154" spans="1:11" ht="22.5">
      <c r="A154" s="134">
        <f t="shared" si="7"/>
        <v>5</v>
      </c>
      <c r="B154" s="72" t="s">
        <v>623</v>
      </c>
      <c r="C154" s="135" t="s">
        <v>35</v>
      </c>
      <c r="D154" s="136" t="s">
        <v>10</v>
      </c>
      <c r="E154" s="136" t="s">
        <v>36</v>
      </c>
      <c r="F154" s="137"/>
      <c r="G154" s="134" t="s">
        <v>586</v>
      </c>
      <c r="H154" s="178">
        <v>3</v>
      </c>
      <c r="K154" s="21"/>
    </row>
    <row r="155" spans="1:11" ht="33.75">
      <c r="A155" s="134">
        <f t="shared" si="7"/>
        <v>6</v>
      </c>
      <c r="B155" s="72" t="s">
        <v>623</v>
      </c>
      <c r="C155" s="135" t="s">
        <v>187</v>
      </c>
      <c r="D155" s="136" t="s">
        <v>446</v>
      </c>
      <c r="E155" s="136"/>
      <c r="F155" s="137"/>
      <c r="G155" s="134" t="s">
        <v>20</v>
      </c>
      <c r="H155" s="178">
        <v>8</v>
      </c>
      <c r="K155" s="21"/>
    </row>
    <row r="156" spans="1:11" ht="12.75">
      <c r="A156" s="134">
        <f t="shared" si="7"/>
        <v>7</v>
      </c>
      <c r="B156" s="72" t="s">
        <v>623</v>
      </c>
      <c r="C156" s="135" t="s">
        <v>125</v>
      </c>
      <c r="D156" s="136"/>
      <c r="E156" s="136"/>
      <c r="F156" s="137"/>
      <c r="G156" s="134" t="s">
        <v>25</v>
      </c>
      <c r="H156" s="178">
        <v>1</v>
      </c>
      <c r="K156" s="21"/>
    </row>
    <row r="157" spans="1:11" ht="51">
      <c r="A157" s="134">
        <f t="shared" si="7"/>
        <v>8</v>
      </c>
      <c r="B157" s="72" t="s">
        <v>623</v>
      </c>
      <c r="C157" s="135" t="s">
        <v>447</v>
      </c>
      <c r="D157" s="136"/>
      <c r="E157" s="136"/>
      <c r="F157" s="137"/>
      <c r="G157" s="134" t="s">
        <v>25</v>
      </c>
      <c r="H157" s="178">
        <v>1</v>
      </c>
      <c r="K157" s="21"/>
    </row>
    <row r="158" spans="1:11" ht="12.75">
      <c r="A158" s="134">
        <f t="shared" si="7"/>
        <v>9</v>
      </c>
      <c r="B158" s="72" t="s">
        <v>623</v>
      </c>
      <c r="C158" s="135" t="s">
        <v>21</v>
      </c>
      <c r="D158" s="136"/>
      <c r="E158" s="136"/>
      <c r="F158" s="137"/>
      <c r="G158" s="134" t="s">
        <v>691</v>
      </c>
      <c r="H158" s="178">
        <v>3</v>
      </c>
      <c r="K158" s="21"/>
    </row>
    <row r="159" spans="1:11" ht="25.5">
      <c r="A159" s="351">
        <f t="shared" si="7"/>
        <v>10</v>
      </c>
      <c r="B159" s="352" t="s">
        <v>623</v>
      </c>
      <c r="C159" s="353" t="s">
        <v>37</v>
      </c>
      <c r="D159" s="354"/>
      <c r="E159" s="354"/>
      <c r="F159" s="355"/>
      <c r="G159" s="351" t="s">
        <v>591</v>
      </c>
      <c r="H159" s="356">
        <v>0.5</v>
      </c>
      <c r="K159" s="21"/>
    </row>
    <row r="160" spans="1:11" ht="25.5">
      <c r="A160" s="351">
        <f t="shared" si="7"/>
        <v>11</v>
      </c>
      <c r="B160" s="352" t="s">
        <v>623</v>
      </c>
      <c r="C160" s="353" t="s">
        <v>38</v>
      </c>
      <c r="D160" s="354"/>
      <c r="E160" s="354"/>
      <c r="F160" s="355"/>
      <c r="G160" s="351" t="s">
        <v>591</v>
      </c>
      <c r="H160" s="356">
        <v>0.5</v>
      </c>
      <c r="K160" s="21"/>
    </row>
    <row r="161" spans="1:11" ht="25.5">
      <c r="A161" s="134">
        <f t="shared" si="7"/>
        <v>12</v>
      </c>
      <c r="B161" s="72" t="s">
        <v>623</v>
      </c>
      <c r="C161" s="135" t="s">
        <v>173</v>
      </c>
      <c r="D161" s="136"/>
      <c r="E161" s="136"/>
      <c r="F161" s="137"/>
      <c r="G161" s="134" t="s">
        <v>691</v>
      </c>
      <c r="H161" s="178">
        <v>3</v>
      </c>
      <c r="K161" s="21"/>
    </row>
    <row r="162" spans="1:11" ht="25.5">
      <c r="A162" s="134">
        <f t="shared" si="7"/>
        <v>13</v>
      </c>
      <c r="B162" s="72" t="s">
        <v>623</v>
      </c>
      <c r="C162" s="135" t="s">
        <v>188</v>
      </c>
      <c r="D162" s="136"/>
      <c r="E162" s="136"/>
      <c r="F162" s="137"/>
      <c r="G162" s="134" t="s">
        <v>20</v>
      </c>
      <c r="H162" s="178">
        <v>3</v>
      </c>
      <c r="K162" s="21"/>
    </row>
    <row r="163" spans="1:11" ht="12.75">
      <c r="A163" s="134">
        <f t="shared" si="7"/>
        <v>14</v>
      </c>
      <c r="B163" s="72" t="s">
        <v>623</v>
      </c>
      <c r="C163" s="135" t="s">
        <v>189</v>
      </c>
      <c r="D163" s="136"/>
      <c r="E163" s="136"/>
      <c r="F163" s="137"/>
      <c r="G163" s="134" t="s">
        <v>20</v>
      </c>
      <c r="H163" s="178">
        <v>3</v>
      </c>
      <c r="K163" s="21"/>
    </row>
    <row r="164" spans="1:11" ht="25.5">
      <c r="A164" s="134">
        <f t="shared" si="7"/>
        <v>15</v>
      </c>
      <c r="B164" s="72" t="s">
        <v>623</v>
      </c>
      <c r="C164" s="135" t="s">
        <v>624</v>
      </c>
      <c r="D164" s="136"/>
      <c r="E164" s="136"/>
      <c r="F164" s="137"/>
      <c r="G164" s="134" t="s">
        <v>25</v>
      </c>
      <c r="H164" s="178">
        <v>1</v>
      </c>
      <c r="K164" s="21"/>
    </row>
    <row r="165" spans="1:11" ht="25.5">
      <c r="A165" s="134">
        <f>A163+1</f>
        <v>15</v>
      </c>
      <c r="B165" s="72" t="s">
        <v>623</v>
      </c>
      <c r="C165" s="135" t="s">
        <v>174</v>
      </c>
      <c r="D165" s="136"/>
      <c r="E165" s="136"/>
      <c r="F165" s="137"/>
      <c r="G165" s="134" t="s">
        <v>691</v>
      </c>
      <c r="H165" s="178">
        <v>3</v>
      </c>
      <c r="K165" s="21"/>
    </row>
    <row r="166" spans="1:11" ht="12.75" customHeight="1">
      <c r="A166" s="25"/>
      <c r="B166" s="138"/>
      <c r="C166" s="139" t="s">
        <v>237</v>
      </c>
      <c r="D166" s="140"/>
      <c r="E166" s="140"/>
      <c r="F166" s="141"/>
      <c r="G166" s="138"/>
      <c r="H166" s="160"/>
      <c r="K166" s="21"/>
    </row>
    <row r="167" spans="1:11" ht="63.75">
      <c r="A167" s="134">
        <v>1</v>
      </c>
      <c r="B167" s="72" t="s">
        <v>623</v>
      </c>
      <c r="C167" s="135" t="s">
        <v>169</v>
      </c>
      <c r="D167" s="136" t="s">
        <v>33</v>
      </c>
      <c r="E167" s="136" t="s">
        <v>177</v>
      </c>
      <c r="F167" s="137" t="s">
        <v>238</v>
      </c>
      <c r="G167" s="134" t="s">
        <v>25</v>
      </c>
      <c r="H167" s="178">
        <v>1</v>
      </c>
      <c r="K167" s="21"/>
    </row>
    <row r="168" spans="1:11" ht="22.5">
      <c r="A168" s="134">
        <f>A167+1</f>
        <v>2</v>
      </c>
      <c r="B168" s="72" t="s">
        <v>623</v>
      </c>
      <c r="C168" s="135" t="s">
        <v>35</v>
      </c>
      <c r="D168" s="136" t="s">
        <v>11</v>
      </c>
      <c r="E168" s="136" t="s">
        <v>36</v>
      </c>
      <c r="F168" s="137" t="s">
        <v>239</v>
      </c>
      <c r="G168" s="134" t="s">
        <v>586</v>
      </c>
      <c r="H168" s="178">
        <v>4</v>
      </c>
      <c r="K168" s="21"/>
    </row>
    <row r="169" spans="1:11" ht="25.5">
      <c r="A169" s="134">
        <f aca="true" t="shared" si="8" ref="A169:A180">A168+1</f>
        <v>3</v>
      </c>
      <c r="B169" s="72" t="s">
        <v>623</v>
      </c>
      <c r="C169" s="135" t="s">
        <v>180</v>
      </c>
      <c r="D169" s="136" t="s">
        <v>220</v>
      </c>
      <c r="E169" s="136"/>
      <c r="F169" s="137" t="s">
        <v>240</v>
      </c>
      <c r="G169" s="134" t="s">
        <v>20</v>
      </c>
      <c r="H169" s="178">
        <v>1</v>
      </c>
      <c r="K169" s="21"/>
    </row>
    <row r="170" spans="1:11" ht="22.5">
      <c r="A170" s="134">
        <f t="shared" si="8"/>
        <v>4</v>
      </c>
      <c r="B170" s="72" t="s">
        <v>623</v>
      </c>
      <c r="C170" s="135" t="s">
        <v>35</v>
      </c>
      <c r="D170" s="136" t="s">
        <v>10</v>
      </c>
      <c r="E170" s="136" t="s">
        <v>36</v>
      </c>
      <c r="F170" s="137"/>
      <c r="G170" s="134" t="s">
        <v>586</v>
      </c>
      <c r="H170" s="178">
        <v>1</v>
      </c>
      <c r="K170" s="21"/>
    </row>
    <row r="171" spans="1:11" ht="33.75">
      <c r="A171" s="134">
        <f t="shared" si="8"/>
        <v>5</v>
      </c>
      <c r="B171" s="72" t="s">
        <v>623</v>
      </c>
      <c r="C171" s="135" t="s">
        <v>187</v>
      </c>
      <c r="D171" s="136" t="s">
        <v>446</v>
      </c>
      <c r="E171" s="136"/>
      <c r="F171" s="137"/>
      <c r="G171" s="134" t="s">
        <v>20</v>
      </c>
      <c r="H171" s="178">
        <v>2</v>
      </c>
      <c r="K171" s="21"/>
    </row>
    <row r="172" spans="1:11" ht="12.75">
      <c r="A172" s="134">
        <f t="shared" si="8"/>
        <v>6</v>
      </c>
      <c r="B172" s="72" t="s">
        <v>623</v>
      </c>
      <c r="C172" s="135" t="s">
        <v>125</v>
      </c>
      <c r="D172" s="136"/>
      <c r="E172" s="136"/>
      <c r="F172" s="137"/>
      <c r="G172" s="134" t="s">
        <v>25</v>
      </c>
      <c r="H172" s="178">
        <v>1</v>
      </c>
      <c r="K172" s="21"/>
    </row>
    <row r="173" spans="1:11" ht="51">
      <c r="A173" s="134">
        <f t="shared" si="8"/>
        <v>7</v>
      </c>
      <c r="B173" s="72" t="s">
        <v>623</v>
      </c>
      <c r="C173" s="135" t="s">
        <v>447</v>
      </c>
      <c r="D173" s="136"/>
      <c r="E173" s="136"/>
      <c r="F173" s="137"/>
      <c r="G173" s="134" t="s">
        <v>25</v>
      </c>
      <c r="H173" s="178">
        <v>1</v>
      </c>
      <c r="K173" s="21"/>
    </row>
    <row r="174" spans="1:11" ht="12.75">
      <c r="A174" s="134">
        <f t="shared" si="8"/>
        <v>8</v>
      </c>
      <c r="B174" s="72" t="s">
        <v>623</v>
      </c>
      <c r="C174" s="135" t="s">
        <v>21</v>
      </c>
      <c r="D174" s="136"/>
      <c r="E174" s="136"/>
      <c r="F174" s="137"/>
      <c r="G174" s="134" t="s">
        <v>691</v>
      </c>
      <c r="H174" s="178">
        <v>1</v>
      </c>
      <c r="K174" s="21"/>
    </row>
    <row r="175" spans="1:11" ht="25.5">
      <c r="A175" s="351">
        <f t="shared" si="8"/>
        <v>9</v>
      </c>
      <c r="B175" s="352" t="s">
        <v>623</v>
      </c>
      <c r="C175" s="353" t="s">
        <v>37</v>
      </c>
      <c r="D175" s="354"/>
      <c r="E175" s="354"/>
      <c r="F175" s="355"/>
      <c r="G175" s="351" t="s">
        <v>591</v>
      </c>
      <c r="H175" s="356">
        <v>0.1</v>
      </c>
      <c r="K175" s="21"/>
    </row>
    <row r="176" spans="1:11" ht="25.5">
      <c r="A176" s="351">
        <f t="shared" si="8"/>
        <v>10</v>
      </c>
      <c r="B176" s="352" t="s">
        <v>623</v>
      </c>
      <c r="C176" s="353" t="s">
        <v>38</v>
      </c>
      <c r="D176" s="354"/>
      <c r="E176" s="354"/>
      <c r="F176" s="355"/>
      <c r="G176" s="351" t="s">
        <v>591</v>
      </c>
      <c r="H176" s="356">
        <v>0.1</v>
      </c>
      <c r="K176" s="21"/>
    </row>
    <row r="177" spans="1:11" ht="25.5">
      <c r="A177" s="134">
        <f t="shared" si="8"/>
        <v>11</v>
      </c>
      <c r="B177" s="72" t="s">
        <v>623</v>
      </c>
      <c r="C177" s="135" t="s">
        <v>173</v>
      </c>
      <c r="D177" s="136"/>
      <c r="E177" s="136"/>
      <c r="F177" s="137"/>
      <c r="G177" s="134" t="s">
        <v>691</v>
      </c>
      <c r="H177" s="178">
        <v>1</v>
      </c>
      <c r="K177" s="21"/>
    </row>
    <row r="178" spans="1:11" ht="25.5">
      <c r="A178" s="134">
        <f t="shared" si="8"/>
        <v>12</v>
      </c>
      <c r="B178" s="72" t="s">
        <v>623</v>
      </c>
      <c r="C178" s="135" t="s">
        <v>188</v>
      </c>
      <c r="D178" s="136"/>
      <c r="E178" s="136"/>
      <c r="F178" s="137"/>
      <c r="G178" s="134" t="s">
        <v>20</v>
      </c>
      <c r="H178" s="178">
        <v>1</v>
      </c>
      <c r="K178" s="21"/>
    </row>
    <row r="179" spans="1:11" ht="25.5">
      <c r="A179" s="134">
        <f t="shared" si="8"/>
        <v>13</v>
      </c>
      <c r="B179" s="72" t="s">
        <v>623</v>
      </c>
      <c r="C179" s="135" t="s">
        <v>624</v>
      </c>
      <c r="D179" s="136"/>
      <c r="E179" s="136"/>
      <c r="F179" s="137"/>
      <c r="G179" s="134" t="s">
        <v>25</v>
      </c>
      <c r="H179" s="178">
        <v>1</v>
      </c>
      <c r="K179" s="21"/>
    </row>
    <row r="180" spans="1:11" ht="25.5">
      <c r="A180" s="134">
        <f t="shared" si="8"/>
        <v>14</v>
      </c>
      <c r="B180" s="72" t="s">
        <v>623</v>
      </c>
      <c r="C180" s="135" t="s">
        <v>174</v>
      </c>
      <c r="D180" s="136"/>
      <c r="E180" s="136"/>
      <c r="F180" s="137">
        <f>73*160/11</f>
        <v>1061.8181818181818</v>
      </c>
      <c r="G180" s="134" t="s">
        <v>691</v>
      </c>
      <c r="H180" s="178">
        <v>1</v>
      </c>
      <c r="K180" s="21"/>
    </row>
    <row r="181" spans="1:11" ht="12.75" customHeight="1">
      <c r="A181" s="25"/>
      <c r="B181" s="138"/>
      <c r="C181" s="139" t="s">
        <v>241</v>
      </c>
      <c r="D181" s="140"/>
      <c r="E181" s="140"/>
      <c r="F181" s="141"/>
      <c r="G181" s="138"/>
      <c r="H181" s="160"/>
      <c r="K181" s="21"/>
    </row>
    <row r="182" spans="1:11" ht="63.75">
      <c r="A182" s="134">
        <v>1</v>
      </c>
      <c r="B182" s="72" t="s">
        <v>623</v>
      </c>
      <c r="C182" s="135" t="s">
        <v>169</v>
      </c>
      <c r="D182" s="136" t="s">
        <v>33</v>
      </c>
      <c r="E182" s="136" t="s">
        <v>243</v>
      </c>
      <c r="F182" s="137" t="s">
        <v>242</v>
      </c>
      <c r="G182" s="134" t="s">
        <v>25</v>
      </c>
      <c r="H182" s="178">
        <v>11</v>
      </c>
      <c r="K182" s="21"/>
    </row>
    <row r="183" spans="1:11" ht="22.5">
      <c r="A183" s="134">
        <f>A182+1</f>
        <v>2</v>
      </c>
      <c r="B183" s="72" t="s">
        <v>623</v>
      </c>
      <c r="C183" s="135" t="s">
        <v>35</v>
      </c>
      <c r="D183" s="136" t="s">
        <v>11</v>
      </c>
      <c r="E183" s="136" t="s">
        <v>36</v>
      </c>
      <c r="F183" s="137" t="s">
        <v>244</v>
      </c>
      <c r="G183" s="134" t="s">
        <v>586</v>
      </c>
      <c r="H183" s="178">
        <v>48</v>
      </c>
      <c r="K183" s="21"/>
    </row>
    <row r="184" spans="1:11" ht="22.5">
      <c r="A184" s="134">
        <f aca="true" t="shared" si="9" ref="A184:A193">A183+1</f>
        <v>3</v>
      </c>
      <c r="B184" s="72" t="s">
        <v>623</v>
      </c>
      <c r="C184" s="135" t="s">
        <v>35</v>
      </c>
      <c r="D184" s="136" t="s">
        <v>10</v>
      </c>
      <c r="E184" s="136" t="s">
        <v>36</v>
      </c>
      <c r="F184" s="137"/>
      <c r="G184" s="134" t="s">
        <v>586</v>
      </c>
      <c r="H184" s="178">
        <v>11</v>
      </c>
      <c r="K184" s="21"/>
    </row>
    <row r="185" spans="1:11" ht="33.75">
      <c r="A185" s="134">
        <f t="shared" si="9"/>
        <v>4</v>
      </c>
      <c r="B185" s="72" t="s">
        <v>623</v>
      </c>
      <c r="C185" s="135" t="s">
        <v>187</v>
      </c>
      <c r="D185" s="136" t="s">
        <v>446</v>
      </c>
      <c r="E185" s="136"/>
      <c r="F185" s="137"/>
      <c r="G185" s="134" t="s">
        <v>20</v>
      </c>
      <c r="H185" s="178">
        <v>22</v>
      </c>
      <c r="K185" s="21"/>
    </row>
    <row r="186" spans="1:11" ht="12.75">
      <c r="A186" s="134">
        <f t="shared" si="9"/>
        <v>5</v>
      </c>
      <c r="B186" s="72" t="s">
        <v>623</v>
      </c>
      <c r="C186" s="135" t="s">
        <v>125</v>
      </c>
      <c r="D186" s="136"/>
      <c r="E186" s="136"/>
      <c r="F186" s="137"/>
      <c r="G186" s="134" t="s">
        <v>25</v>
      </c>
      <c r="H186" s="178">
        <v>1</v>
      </c>
      <c r="K186" s="21"/>
    </row>
    <row r="187" spans="1:11" ht="51">
      <c r="A187" s="134">
        <f t="shared" si="9"/>
        <v>6</v>
      </c>
      <c r="B187" s="72" t="s">
        <v>623</v>
      </c>
      <c r="C187" s="135" t="s">
        <v>447</v>
      </c>
      <c r="D187" s="136"/>
      <c r="E187" s="136"/>
      <c r="F187" s="137"/>
      <c r="G187" s="134" t="s">
        <v>25</v>
      </c>
      <c r="H187" s="178">
        <v>1</v>
      </c>
      <c r="K187" s="21"/>
    </row>
    <row r="188" spans="1:11" ht="12.75">
      <c r="A188" s="134">
        <f t="shared" si="9"/>
        <v>7</v>
      </c>
      <c r="B188" s="72" t="s">
        <v>623</v>
      </c>
      <c r="C188" s="135" t="s">
        <v>21</v>
      </c>
      <c r="D188" s="136"/>
      <c r="E188" s="136"/>
      <c r="F188" s="137"/>
      <c r="G188" s="134" t="s">
        <v>691</v>
      </c>
      <c r="H188" s="178">
        <v>11</v>
      </c>
      <c r="K188" s="21"/>
    </row>
    <row r="189" spans="1:11" ht="25.5">
      <c r="A189" s="351">
        <f t="shared" si="9"/>
        <v>8</v>
      </c>
      <c r="B189" s="352" t="s">
        <v>623</v>
      </c>
      <c r="C189" s="353" t="s">
        <v>37</v>
      </c>
      <c r="D189" s="354"/>
      <c r="E189" s="354"/>
      <c r="F189" s="355"/>
      <c r="G189" s="351" t="s">
        <v>591</v>
      </c>
      <c r="H189" s="356">
        <v>1</v>
      </c>
      <c r="K189" s="21"/>
    </row>
    <row r="190" spans="1:11" ht="25.5">
      <c r="A190" s="351">
        <f t="shared" si="9"/>
        <v>9</v>
      </c>
      <c r="B190" s="352" t="s">
        <v>623</v>
      </c>
      <c r="C190" s="353" t="s">
        <v>38</v>
      </c>
      <c r="D190" s="354"/>
      <c r="E190" s="354"/>
      <c r="F190" s="355"/>
      <c r="G190" s="351" t="s">
        <v>591</v>
      </c>
      <c r="H190" s="356">
        <v>1</v>
      </c>
      <c r="K190" s="21"/>
    </row>
    <row r="191" spans="1:11" ht="25.5">
      <c r="A191" s="134">
        <f t="shared" si="9"/>
        <v>10</v>
      </c>
      <c r="B191" s="72" t="s">
        <v>623</v>
      </c>
      <c r="C191" s="135" t="s">
        <v>173</v>
      </c>
      <c r="D191" s="136"/>
      <c r="E191" s="136"/>
      <c r="F191" s="137"/>
      <c r="G191" s="134" t="s">
        <v>691</v>
      </c>
      <c r="H191" s="178">
        <v>12</v>
      </c>
      <c r="K191" s="21"/>
    </row>
    <row r="192" spans="1:11" ht="25.5">
      <c r="A192" s="134">
        <f t="shared" si="9"/>
        <v>11</v>
      </c>
      <c r="B192" s="72" t="s">
        <v>623</v>
      </c>
      <c r="C192" s="135" t="s">
        <v>624</v>
      </c>
      <c r="D192" s="136"/>
      <c r="E192" s="136"/>
      <c r="F192" s="137"/>
      <c r="G192" s="134" t="s">
        <v>25</v>
      </c>
      <c r="H192" s="178">
        <v>1</v>
      </c>
      <c r="K192" s="21"/>
    </row>
    <row r="193" spans="1:11" ht="25.5">
      <c r="A193" s="134">
        <f t="shared" si="9"/>
        <v>12</v>
      </c>
      <c r="B193" s="72" t="s">
        <v>623</v>
      </c>
      <c r="C193" s="135" t="s">
        <v>174</v>
      </c>
      <c r="D193" s="136"/>
      <c r="E193" s="136"/>
      <c r="F193" s="137"/>
      <c r="G193" s="134" t="s">
        <v>691</v>
      </c>
      <c r="H193" s="178">
        <v>11</v>
      </c>
      <c r="K193" s="21"/>
    </row>
    <row r="194" spans="1:11" ht="12.75" customHeight="1">
      <c r="A194" s="25"/>
      <c r="B194" s="138"/>
      <c r="C194" s="139" t="s">
        <v>245</v>
      </c>
      <c r="D194" s="140"/>
      <c r="E194" s="140"/>
      <c r="F194" s="141"/>
      <c r="G194" s="138"/>
      <c r="H194" s="160"/>
      <c r="K194" s="21"/>
    </row>
    <row r="195" spans="1:11" ht="63.75">
      <c r="A195" s="134">
        <v>1</v>
      </c>
      <c r="B195" s="72" t="s">
        <v>623</v>
      </c>
      <c r="C195" s="135" t="s">
        <v>169</v>
      </c>
      <c r="D195" s="136" t="s">
        <v>247</v>
      </c>
      <c r="E195" s="136" t="s">
        <v>248</v>
      </c>
      <c r="F195" s="137" t="s">
        <v>246</v>
      </c>
      <c r="G195" s="134" t="s">
        <v>25</v>
      </c>
      <c r="H195" s="178">
        <v>3</v>
      </c>
      <c r="J195" s="200"/>
      <c r="K195" s="21"/>
    </row>
    <row r="196" spans="1:11" ht="22.5">
      <c r="A196" s="134">
        <f>A195+1</f>
        <v>2</v>
      </c>
      <c r="B196" s="72" t="s">
        <v>623</v>
      </c>
      <c r="C196" s="135" t="s">
        <v>35</v>
      </c>
      <c r="D196" s="136" t="s">
        <v>11</v>
      </c>
      <c r="E196" s="136" t="s">
        <v>36</v>
      </c>
      <c r="F196" s="137" t="s">
        <v>249</v>
      </c>
      <c r="G196" s="134" t="s">
        <v>586</v>
      </c>
      <c r="H196" s="178">
        <v>16</v>
      </c>
      <c r="K196" s="21"/>
    </row>
    <row r="197" spans="1:11" ht="25.5">
      <c r="A197" s="134">
        <f aca="true" t="shared" si="10" ref="A197:A211">A196+1</f>
        <v>3</v>
      </c>
      <c r="B197" s="72" t="s">
        <v>623</v>
      </c>
      <c r="C197" s="135" t="s">
        <v>180</v>
      </c>
      <c r="D197" s="136" t="s">
        <v>181</v>
      </c>
      <c r="E197" s="136"/>
      <c r="F197" s="137" t="s">
        <v>250</v>
      </c>
      <c r="G197" s="134" t="s">
        <v>20</v>
      </c>
      <c r="H197" s="178">
        <v>2</v>
      </c>
      <c r="K197" s="21"/>
    </row>
    <row r="198" spans="1:11" ht="25.5">
      <c r="A198" s="134">
        <f t="shared" si="10"/>
        <v>4</v>
      </c>
      <c r="B198" s="72" t="s">
        <v>623</v>
      </c>
      <c r="C198" s="135" t="s">
        <v>180</v>
      </c>
      <c r="D198" s="136" t="s">
        <v>252</v>
      </c>
      <c r="E198" s="136"/>
      <c r="F198" s="137" t="s">
        <v>251</v>
      </c>
      <c r="G198" s="134" t="s">
        <v>20</v>
      </c>
      <c r="H198" s="178">
        <v>1</v>
      </c>
      <c r="K198" s="21"/>
    </row>
    <row r="199" spans="1:11" ht="22.5">
      <c r="A199" s="134">
        <f t="shared" si="10"/>
        <v>5</v>
      </c>
      <c r="B199" s="72" t="s">
        <v>623</v>
      </c>
      <c r="C199" s="135" t="s">
        <v>185</v>
      </c>
      <c r="D199" s="136" t="s">
        <v>186</v>
      </c>
      <c r="E199" s="136"/>
      <c r="F199" s="137" t="s">
        <v>253</v>
      </c>
      <c r="G199" s="134" t="s">
        <v>20</v>
      </c>
      <c r="H199" s="178">
        <v>3</v>
      </c>
      <c r="K199" s="21"/>
    </row>
    <row r="200" spans="1:11" ht="22.5">
      <c r="A200" s="134">
        <f t="shared" si="10"/>
        <v>6</v>
      </c>
      <c r="B200" s="72" t="s">
        <v>623</v>
      </c>
      <c r="C200" s="135" t="s">
        <v>35</v>
      </c>
      <c r="D200" s="136" t="s">
        <v>10</v>
      </c>
      <c r="E200" s="136" t="s">
        <v>36</v>
      </c>
      <c r="F200" s="137"/>
      <c r="G200" s="134" t="s">
        <v>586</v>
      </c>
      <c r="H200" s="178">
        <v>3</v>
      </c>
      <c r="K200" s="21"/>
    </row>
    <row r="201" spans="1:11" ht="33.75">
      <c r="A201" s="134">
        <f t="shared" si="10"/>
        <v>7</v>
      </c>
      <c r="B201" s="72" t="s">
        <v>623</v>
      </c>
      <c r="C201" s="135" t="s">
        <v>187</v>
      </c>
      <c r="D201" s="136" t="s">
        <v>446</v>
      </c>
      <c r="E201" s="136"/>
      <c r="F201" s="137"/>
      <c r="G201" s="134" t="s">
        <v>20</v>
      </c>
      <c r="H201" s="178">
        <v>4</v>
      </c>
      <c r="K201" s="21"/>
    </row>
    <row r="202" spans="1:11" ht="12.75">
      <c r="A202" s="134">
        <f t="shared" si="10"/>
        <v>8</v>
      </c>
      <c r="B202" s="72" t="s">
        <v>623</v>
      </c>
      <c r="C202" s="135" t="s">
        <v>125</v>
      </c>
      <c r="D202" s="136"/>
      <c r="E202" s="136"/>
      <c r="F202" s="137"/>
      <c r="G202" s="134" t="s">
        <v>25</v>
      </c>
      <c r="H202" s="178">
        <v>1</v>
      </c>
      <c r="K202" s="21"/>
    </row>
    <row r="203" spans="1:11" ht="51">
      <c r="A203" s="134">
        <f t="shared" si="10"/>
        <v>9</v>
      </c>
      <c r="B203" s="72" t="s">
        <v>623</v>
      </c>
      <c r="C203" s="135" t="s">
        <v>447</v>
      </c>
      <c r="D203" s="136"/>
      <c r="E203" s="136"/>
      <c r="F203" s="137"/>
      <c r="G203" s="134" t="s">
        <v>25</v>
      </c>
      <c r="H203" s="178">
        <v>1</v>
      </c>
      <c r="K203" s="21"/>
    </row>
    <row r="204" spans="1:11" ht="12.75">
      <c r="A204" s="134">
        <f t="shared" si="10"/>
        <v>10</v>
      </c>
      <c r="B204" s="72" t="s">
        <v>623</v>
      </c>
      <c r="C204" s="135" t="s">
        <v>21</v>
      </c>
      <c r="D204" s="136"/>
      <c r="E204" s="136"/>
      <c r="F204" s="137"/>
      <c r="G204" s="134" t="s">
        <v>691</v>
      </c>
      <c r="H204" s="178">
        <v>3</v>
      </c>
      <c r="K204" s="21"/>
    </row>
    <row r="205" spans="1:11" ht="25.5">
      <c r="A205" s="351">
        <f t="shared" si="10"/>
        <v>11</v>
      </c>
      <c r="B205" s="352" t="s">
        <v>623</v>
      </c>
      <c r="C205" s="353" t="s">
        <v>37</v>
      </c>
      <c r="D205" s="354"/>
      <c r="E205" s="354"/>
      <c r="F205" s="355"/>
      <c r="G205" s="351" t="s">
        <v>591</v>
      </c>
      <c r="H205" s="356">
        <v>0.5</v>
      </c>
      <c r="K205" s="21"/>
    </row>
    <row r="206" spans="1:11" ht="25.5">
      <c r="A206" s="351">
        <f t="shared" si="10"/>
        <v>12</v>
      </c>
      <c r="B206" s="352" t="s">
        <v>623</v>
      </c>
      <c r="C206" s="353" t="s">
        <v>38</v>
      </c>
      <c r="D206" s="354"/>
      <c r="E206" s="354"/>
      <c r="F206" s="355"/>
      <c r="G206" s="351" t="s">
        <v>591</v>
      </c>
      <c r="H206" s="356">
        <v>0.5</v>
      </c>
      <c r="K206" s="21"/>
    </row>
    <row r="207" spans="1:11" ht="25.5">
      <c r="A207" s="134">
        <f t="shared" si="10"/>
        <v>13</v>
      </c>
      <c r="B207" s="72" t="s">
        <v>623</v>
      </c>
      <c r="C207" s="135" t="s">
        <v>173</v>
      </c>
      <c r="D207" s="136"/>
      <c r="E207" s="136"/>
      <c r="F207" s="137"/>
      <c r="G207" s="134" t="s">
        <v>691</v>
      </c>
      <c r="H207" s="178">
        <v>3</v>
      </c>
      <c r="K207" s="21"/>
    </row>
    <row r="208" spans="1:11" ht="25.5">
      <c r="A208" s="134">
        <f t="shared" si="10"/>
        <v>14</v>
      </c>
      <c r="B208" s="72" t="s">
        <v>623</v>
      </c>
      <c r="C208" s="135" t="s">
        <v>188</v>
      </c>
      <c r="D208" s="136"/>
      <c r="E208" s="136"/>
      <c r="F208" s="137"/>
      <c r="G208" s="134" t="s">
        <v>20</v>
      </c>
      <c r="H208" s="178">
        <v>3</v>
      </c>
      <c r="K208" s="21"/>
    </row>
    <row r="209" spans="1:11" ht="12.75">
      <c r="A209" s="134">
        <f t="shared" si="10"/>
        <v>15</v>
      </c>
      <c r="B209" s="72" t="s">
        <v>623</v>
      </c>
      <c r="C209" s="135" t="s">
        <v>189</v>
      </c>
      <c r="D209" s="136"/>
      <c r="E209" s="136"/>
      <c r="F209" s="137"/>
      <c r="G209" s="134" t="s">
        <v>20</v>
      </c>
      <c r="H209" s="178">
        <v>3</v>
      </c>
      <c r="K209" s="21"/>
    </row>
    <row r="210" spans="1:11" ht="25.5">
      <c r="A210" s="134">
        <f t="shared" si="10"/>
        <v>16</v>
      </c>
      <c r="B210" s="72" t="s">
        <v>623</v>
      </c>
      <c r="C210" s="135" t="s">
        <v>624</v>
      </c>
      <c r="D210" s="136"/>
      <c r="E210" s="136"/>
      <c r="F210" s="137"/>
      <c r="G210" s="134" t="s">
        <v>25</v>
      </c>
      <c r="H210" s="178">
        <v>1</v>
      </c>
      <c r="K210" s="21"/>
    </row>
    <row r="211" spans="1:11" ht="25.5">
      <c r="A211" s="134">
        <f t="shared" si="10"/>
        <v>17</v>
      </c>
      <c r="B211" s="72" t="s">
        <v>623</v>
      </c>
      <c r="C211" s="135" t="s">
        <v>174</v>
      </c>
      <c r="D211" s="136"/>
      <c r="E211" s="136"/>
      <c r="F211" s="137"/>
      <c r="G211" s="134" t="s">
        <v>691</v>
      </c>
      <c r="H211" s="178">
        <v>3</v>
      </c>
      <c r="K211" s="21"/>
    </row>
    <row r="212" spans="1:11" ht="12.75" customHeight="1">
      <c r="A212" s="25"/>
      <c r="B212" s="138"/>
      <c r="C212" s="139" t="s">
        <v>254</v>
      </c>
      <c r="D212" s="140"/>
      <c r="E212" s="140"/>
      <c r="F212" s="141"/>
      <c r="G212" s="138"/>
      <c r="H212" s="160"/>
      <c r="K212" s="21"/>
    </row>
    <row r="213" spans="1:11" ht="63.75">
      <c r="A213" s="134">
        <v>1</v>
      </c>
      <c r="B213" s="72" t="s">
        <v>623</v>
      </c>
      <c r="C213" s="135" t="s">
        <v>169</v>
      </c>
      <c r="D213" s="136" t="s">
        <v>33</v>
      </c>
      <c r="E213" s="136" t="s">
        <v>177</v>
      </c>
      <c r="F213" s="137" t="s">
        <v>255</v>
      </c>
      <c r="G213" s="134" t="s">
        <v>25</v>
      </c>
      <c r="H213" s="178">
        <v>3</v>
      </c>
      <c r="K213" s="21"/>
    </row>
    <row r="214" spans="1:11" ht="22.5">
      <c r="A214" s="134">
        <f>A213+1</f>
        <v>2</v>
      </c>
      <c r="B214" s="72" t="s">
        <v>623</v>
      </c>
      <c r="C214" s="135" t="s">
        <v>35</v>
      </c>
      <c r="D214" s="136" t="s">
        <v>11</v>
      </c>
      <c r="E214" s="136" t="s">
        <v>36</v>
      </c>
      <c r="F214" s="137" t="s">
        <v>256</v>
      </c>
      <c r="G214" s="134" t="s">
        <v>586</v>
      </c>
      <c r="H214" s="178">
        <v>12</v>
      </c>
      <c r="K214" s="21"/>
    </row>
    <row r="215" spans="1:11" ht="25.5">
      <c r="A215" s="134">
        <f aca="true" t="shared" si="11" ref="A215:A229">A214+1</f>
        <v>3</v>
      </c>
      <c r="B215" s="72" t="s">
        <v>623</v>
      </c>
      <c r="C215" s="135" t="s">
        <v>180</v>
      </c>
      <c r="D215" s="136" t="s">
        <v>258</v>
      </c>
      <c r="E215" s="136"/>
      <c r="F215" s="137" t="s">
        <v>257</v>
      </c>
      <c r="G215" s="134" t="s">
        <v>20</v>
      </c>
      <c r="H215" s="178">
        <v>2</v>
      </c>
      <c r="K215" s="21"/>
    </row>
    <row r="216" spans="1:11" ht="25.5">
      <c r="A216" s="134">
        <f t="shared" si="11"/>
        <v>4</v>
      </c>
      <c r="B216" s="72" t="s">
        <v>623</v>
      </c>
      <c r="C216" s="135" t="s">
        <v>180</v>
      </c>
      <c r="D216" s="136" t="s">
        <v>260</v>
      </c>
      <c r="E216" s="136"/>
      <c r="F216" s="137" t="s">
        <v>259</v>
      </c>
      <c r="G216" s="134" t="s">
        <v>20</v>
      </c>
      <c r="H216" s="178">
        <v>1</v>
      </c>
      <c r="K216" s="21"/>
    </row>
    <row r="217" spans="1:11" ht="22.5">
      <c r="A217" s="134">
        <f t="shared" si="11"/>
        <v>5</v>
      </c>
      <c r="B217" s="72" t="s">
        <v>623</v>
      </c>
      <c r="C217" s="135" t="s">
        <v>185</v>
      </c>
      <c r="D217" s="136" t="s">
        <v>186</v>
      </c>
      <c r="E217" s="136"/>
      <c r="F217" s="137" t="s">
        <v>261</v>
      </c>
      <c r="G217" s="134" t="s">
        <v>20</v>
      </c>
      <c r="H217" s="178">
        <v>3</v>
      </c>
      <c r="K217" s="21"/>
    </row>
    <row r="218" spans="1:11" ht="22.5">
      <c r="A218" s="134">
        <f t="shared" si="11"/>
        <v>6</v>
      </c>
      <c r="B218" s="72" t="s">
        <v>623</v>
      </c>
      <c r="C218" s="135" t="s">
        <v>35</v>
      </c>
      <c r="D218" s="136" t="s">
        <v>10</v>
      </c>
      <c r="E218" s="136" t="s">
        <v>36</v>
      </c>
      <c r="F218" s="137"/>
      <c r="G218" s="134" t="s">
        <v>586</v>
      </c>
      <c r="H218" s="178">
        <v>3</v>
      </c>
      <c r="K218" s="21"/>
    </row>
    <row r="219" spans="1:11" ht="33.75">
      <c r="A219" s="134">
        <f t="shared" si="11"/>
        <v>7</v>
      </c>
      <c r="B219" s="72" t="s">
        <v>623</v>
      </c>
      <c r="C219" s="135" t="s">
        <v>187</v>
      </c>
      <c r="D219" s="136" t="s">
        <v>446</v>
      </c>
      <c r="E219" s="136"/>
      <c r="F219" s="137"/>
      <c r="G219" s="134" t="s">
        <v>20</v>
      </c>
      <c r="H219" s="178">
        <v>3</v>
      </c>
      <c r="K219" s="21"/>
    </row>
    <row r="220" spans="1:11" ht="12.75">
      <c r="A220" s="134">
        <f t="shared" si="11"/>
        <v>8</v>
      </c>
      <c r="B220" s="72" t="s">
        <v>623</v>
      </c>
      <c r="C220" s="135" t="s">
        <v>125</v>
      </c>
      <c r="D220" s="136"/>
      <c r="E220" s="136"/>
      <c r="F220" s="137"/>
      <c r="G220" s="134" t="s">
        <v>25</v>
      </c>
      <c r="H220" s="178">
        <v>1</v>
      </c>
      <c r="K220" s="21"/>
    </row>
    <row r="221" spans="1:11" ht="51">
      <c r="A221" s="134">
        <f t="shared" si="11"/>
        <v>9</v>
      </c>
      <c r="B221" s="72" t="s">
        <v>623</v>
      </c>
      <c r="C221" s="135" t="s">
        <v>447</v>
      </c>
      <c r="D221" s="136"/>
      <c r="E221" s="136"/>
      <c r="F221" s="137"/>
      <c r="G221" s="134" t="s">
        <v>25</v>
      </c>
      <c r="H221" s="178">
        <v>1</v>
      </c>
      <c r="K221" s="21"/>
    </row>
    <row r="222" spans="1:11" ht="12.75">
      <c r="A222" s="134">
        <f t="shared" si="11"/>
        <v>10</v>
      </c>
      <c r="B222" s="72" t="s">
        <v>623</v>
      </c>
      <c r="C222" s="135" t="s">
        <v>21</v>
      </c>
      <c r="D222" s="136"/>
      <c r="E222" s="136"/>
      <c r="F222" s="137"/>
      <c r="G222" s="134" t="s">
        <v>691</v>
      </c>
      <c r="H222" s="178">
        <v>3</v>
      </c>
      <c r="K222" s="21"/>
    </row>
    <row r="223" spans="1:11" ht="25.5">
      <c r="A223" s="351">
        <f t="shared" si="11"/>
        <v>11</v>
      </c>
      <c r="B223" s="352" t="s">
        <v>623</v>
      </c>
      <c r="C223" s="353" t="s">
        <v>37</v>
      </c>
      <c r="D223" s="354"/>
      <c r="E223" s="354"/>
      <c r="F223" s="355"/>
      <c r="G223" s="351" t="s">
        <v>591</v>
      </c>
      <c r="H223" s="356">
        <v>0.5</v>
      </c>
      <c r="K223" s="21"/>
    </row>
    <row r="224" spans="1:11" ht="25.5">
      <c r="A224" s="351">
        <f t="shared" si="11"/>
        <v>12</v>
      </c>
      <c r="B224" s="352" t="s">
        <v>623</v>
      </c>
      <c r="C224" s="353" t="s">
        <v>38</v>
      </c>
      <c r="D224" s="354"/>
      <c r="E224" s="354"/>
      <c r="F224" s="355"/>
      <c r="G224" s="351" t="s">
        <v>591</v>
      </c>
      <c r="H224" s="356">
        <v>0.5</v>
      </c>
      <c r="K224" s="21"/>
    </row>
    <row r="225" spans="1:11" ht="25.5">
      <c r="A225" s="134">
        <f t="shared" si="11"/>
        <v>13</v>
      </c>
      <c r="B225" s="72" t="s">
        <v>623</v>
      </c>
      <c r="C225" s="135" t="s">
        <v>173</v>
      </c>
      <c r="D225" s="136"/>
      <c r="E225" s="136"/>
      <c r="F225" s="137"/>
      <c r="G225" s="134" t="s">
        <v>691</v>
      </c>
      <c r="H225" s="178">
        <v>3</v>
      </c>
      <c r="K225" s="21"/>
    </row>
    <row r="226" spans="1:11" ht="25.5">
      <c r="A226" s="134">
        <f t="shared" si="11"/>
        <v>14</v>
      </c>
      <c r="B226" s="72" t="s">
        <v>623</v>
      </c>
      <c r="C226" s="135" t="s">
        <v>188</v>
      </c>
      <c r="D226" s="136"/>
      <c r="E226" s="136"/>
      <c r="F226" s="137"/>
      <c r="G226" s="134" t="s">
        <v>20</v>
      </c>
      <c r="H226" s="178">
        <v>3</v>
      </c>
      <c r="K226" s="21"/>
    </row>
    <row r="227" spans="1:11" ht="12.75">
      <c r="A227" s="134">
        <f t="shared" si="11"/>
        <v>15</v>
      </c>
      <c r="B227" s="72" t="s">
        <v>623</v>
      </c>
      <c r="C227" s="135" t="s">
        <v>189</v>
      </c>
      <c r="D227" s="136"/>
      <c r="E227" s="136"/>
      <c r="F227" s="137"/>
      <c r="G227" s="134" t="s">
        <v>20</v>
      </c>
      <c r="H227" s="178">
        <v>3</v>
      </c>
      <c r="K227" s="21"/>
    </row>
    <row r="228" spans="1:11" ht="25.5">
      <c r="A228" s="134">
        <f t="shared" si="11"/>
        <v>16</v>
      </c>
      <c r="B228" s="72" t="s">
        <v>623</v>
      </c>
      <c r="C228" s="135" t="s">
        <v>624</v>
      </c>
      <c r="D228" s="136"/>
      <c r="E228" s="136"/>
      <c r="F228" s="137"/>
      <c r="G228" s="134" t="s">
        <v>25</v>
      </c>
      <c r="H228" s="178">
        <v>1</v>
      </c>
      <c r="K228" s="21"/>
    </row>
    <row r="229" spans="1:11" ht="25.5">
      <c r="A229" s="134">
        <f t="shared" si="11"/>
        <v>17</v>
      </c>
      <c r="B229" s="72" t="s">
        <v>623</v>
      </c>
      <c r="C229" s="135" t="s">
        <v>174</v>
      </c>
      <c r="D229" s="136"/>
      <c r="E229" s="136"/>
      <c r="F229" s="137"/>
      <c r="G229" s="134" t="s">
        <v>691</v>
      </c>
      <c r="H229" s="178">
        <v>3</v>
      </c>
      <c r="K229" s="21"/>
    </row>
    <row r="230" spans="1:11" ht="12.75" customHeight="1">
      <c r="A230" s="25"/>
      <c r="B230" s="138"/>
      <c r="C230" s="139" t="s">
        <v>262</v>
      </c>
      <c r="D230" s="140"/>
      <c r="E230" s="140"/>
      <c r="F230" s="141"/>
      <c r="G230" s="138"/>
      <c r="H230" s="160"/>
      <c r="K230" s="21"/>
    </row>
    <row r="231" spans="1:11" ht="63.75">
      <c r="A231" s="134">
        <v>1</v>
      </c>
      <c r="B231" s="72" t="s">
        <v>623</v>
      </c>
      <c r="C231" s="135" t="s">
        <v>169</v>
      </c>
      <c r="D231" s="136" t="s">
        <v>33</v>
      </c>
      <c r="E231" s="136" t="s">
        <v>177</v>
      </c>
      <c r="F231" s="137" t="s">
        <v>263</v>
      </c>
      <c r="G231" s="134" t="s">
        <v>25</v>
      </c>
      <c r="H231" s="178">
        <v>3</v>
      </c>
      <c r="K231" s="21"/>
    </row>
    <row r="232" spans="1:11" ht="22.5">
      <c r="A232" s="134">
        <f>A231+1</f>
        <v>2</v>
      </c>
      <c r="B232" s="72" t="s">
        <v>623</v>
      </c>
      <c r="C232" s="135" t="s">
        <v>35</v>
      </c>
      <c r="D232" s="136" t="s">
        <v>11</v>
      </c>
      <c r="E232" s="136" t="s">
        <v>36</v>
      </c>
      <c r="F232" s="137" t="s">
        <v>264</v>
      </c>
      <c r="G232" s="134" t="s">
        <v>586</v>
      </c>
      <c r="H232" s="178">
        <v>12</v>
      </c>
      <c r="K232" s="21"/>
    </row>
    <row r="233" spans="1:11" ht="25.5">
      <c r="A233" s="134">
        <f aca="true" t="shared" si="12" ref="A233:A247">A232+1</f>
        <v>3</v>
      </c>
      <c r="B233" s="72" t="s">
        <v>623</v>
      </c>
      <c r="C233" s="135" t="s">
        <v>180</v>
      </c>
      <c r="D233" s="136" t="s">
        <v>181</v>
      </c>
      <c r="E233" s="136"/>
      <c r="F233" s="137" t="s">
        <v>265</v>
      </c>
      <c r="G233" s="134" t="s">
        <v>20</v>
      </c>
      <c r="H233" s="178">
        <v>2</v>
      </c>
      <c r="K233" s="21"/>
    </row>
    <row r="234" spans="1:11" ht="25.5">
      <c r="A234" s="134">
        <f t="shared" si="12"/>
        <v>4</v>
      </c>
      <c r="B234" s="72" t="s">
        <v>623</v>
      </c>
      <c r="C234" s="135" t="s">
        <v>180</v>
      </c>
      <c r="D234" s="136" t="s">
        <v>260</v>
      </c>
      <c r="E234" s="136"/>
      <c r="F234" s="137" t="s">
        <v>266</v>
      </c>
      <c r="G234" s="134" t="s">
        <v>20</v>
      </c>
      <c r="H234" s="178">
        <v>1</v>
      </c>
      <c r="K234" s="21"/>
    </row>
    <row r="235" spans="1:11" ht="22.5">
      <c r="A235" s="134">
        <f t="shared" si="12"/>
        <v>5</v>
      </c>
      <c r="B235" s="72" t="s">
        <v>623</v>
      </c>
      <c r="C235" s="135" t="s">
        <v>185</v>
      </c>
      <c r="D235" s="136" t="s">
        <v>186</v>
      </c>
      <c r="E235" s="136"/>
      <c r="F235" s="137" t="s">
        <v>267</v>
      </c>
      <c r="G235" s="134" t="s">
        <v>20</v>
      </c>
      <c r="H235" s="178">
        <v>3</v>
      </c>
      <c r="K235" s="21"/>
    </row>
    <row r="236" spans="1:11" ht="22.5">
      <c r="A236" s="134">
        <f t="shared" si="12"/>
        <v>6</v>
      </c>
      <c r="B236" s="72" t="s">
        <v>623</v>
      </c>
      <c r="C236" s="135" t="s">
        <v>35</v>
      </c>
      <c r="D236" s="136" t="s">
        <v>10</v>
      </c>
      <c r="E236" s="136" t="s">
        <v>36</v>
      </c>
      <c r="F236" s="137"/>
      <c r="G236" s="134" t="s">
        <v>586</v>
      </c>
      <c r="H236" s="178">
        <v>3</v>
      </c>
      <c r="K236" s="21"/>
    </row>
    <row r="237" spans="1:11" ht="33.75">
      <c r="A237" s="134">
        <f t="shared" si="12"/>
        <v>7</v>
      </c>
      <c r="B237" s="72" t="s">
        <v>623</v>
      </c>
      <c r="C237" s="135" t="s">
        <v>187</v>
      </c>
      <c r="D237" s="136" t="s">
        <v>446</v>
      </c>
      <c r="E237" s="136"/>
      <c r="F237" s="137"/>
      <c r="G237" s="134" t="s">
        <v>20</v>
      </c>
      <c r="H237" s="178">
        <v>3</v>
      </c>
      <c r="K237" s="21"/>
    </row>
    <row r="238" spans="1:11" ht="12.75">
      <c r="A238" s="134">
        <f t="shared" si="12"/>
        <v>8</v>
      </c>
      <c r="B238" s="72" t="s">
        <v>623</v>
      </c>
      <c r="C238" s="135" t="s">
        <v>125</v>
      </c>
      <c r="D238" s="136"/>
      <c r="E238" s="136"/>
      <c r="F238" s="137"/>
      <c r="G238" s="134" t="s">
        <v>25</v>
      </c>
      <c r="H238" s="178">
        <v>1</v>
      </c>
      <c r="K238" s="21"/>
    </row>
    <row r="239" spans="1:11" ht="51">
      <c r="A239" s="134">
        <f t="shared" si="12"/>
        <v>9</v>
      </c>
      <c r="B239" s="72" t="s">
        <v>623</v>
      </c>
      <c r="C239" s="135" t="s">
        <v>447</v>
      </c>
      <c r="D239" s="136"/>
      <c r="E239" s="136"/>
      <c r="F239" s="137"/>
      <c r="G239" s="134" t="s">
        <v>25</v>
      </c>
      <c r="H239" s="178">
        <v>1</v>
      </c>
      <c r="K239" s="21"/>
    </row>
    <row r="240" spans="1:11" ht="12.75">
      <c r="A240" s="134">
        <f t="shared" si="12"/>
        <v>10</v>
      </c>
      <c r="B240" s="72" t="s">
        <v>623</v>
      </c>
      <c r="C240" s="135" t="s">
        <v>21</v>
      </c>
      <c r="D240" s="136"/>
      <c r="E240" s="136"/>
      <c r="F240" s="137"/>
      <c r="G240" s="134" t="s">
        <v>691</v>
      </c>
      <c r="H240" s="178">
        <v>3</v>
      </c>
      <c r="K240" s="21"/>
    </row>
    <row r="241" spans="1:11" ht="25.5">
      <c r="A241" s="351">
        <f t="shared" si="12"/>
        <v>11</v>
      </c>
      <c r="B241" s="352" t="s">
        <v>623</v>
      </c>
      <c r="C241" s="353" t="s">
        <v>37</v>
      </c>
      <c r="D241" s="354"/>
      <c r="E241" s="354"/>
      <c r="F241" s="355"/>
      <c r="G241" s="351" t="s">
        <v>591</v>
      </c>
      <c r="H241" s="356">
        <v>0.5</v>
      </c>
      <c r="K241" s="21"/>
    </row>
    <row r="242" spans="1:11" ht="25.5">
      <c r="A242" s="351">
        <f t="shared" si="12"/>
        <v>12</v>
      </c>
      <c r="B242" s="352" t="s">
        <v>623</v>
      </c>
      <c r="C242" s="353" t="s">
        <v>38</v>
      </c>
      <c r="D242" s="354"/>
      <c r="E242" s="354"/>
      <c r="F242" s="355"/>
      <c r="G242" s="351" t="s">
        <v>591</v>
      </c>
      <c r="H242" s="356">
        <v>0.5</v>
      </c>
      <c r="K242" s="21"/>
    </row>
    <row r="243" spans="1:11" ht="25.5">
      <c r="A243" s="134">
        <f t="shared" si="12"/>
        <v>13</v>
      </c>
      <c r="B243" s="72" t="s">
        <v>623</v>
      </c>
      <c r="C243" s="135" t="s">
        <v>173</v>
      </c>
      <c r="D243" s="136"/>
      <c r="E243" s="136"/>
      <c r="F243" s="137"/>
      <c r="G243" s="134" t="s">
        <v>691</v>
      </c>
      <c r="H243" s="178">
        <v>3</v>
      </c>
      <c r="K243" s="21"/>
    </row>
    <row r="244" spans="1:11" ht="25.5">
      <c r="A244" s="134">
        <f t="shared" si="12"/>
        <v>14</v>
      </c>
      <c r="B244" s="72" t="s">
        <v>623</v>
      </c>
      <c r="C244" s="135" t="s">
        <v>188</v>
      </c>
      <c r="D244" s="136"/>
      <c r="E244" s="136"/>
      <c r="F244" s="137"/>
      <c r="G244" s="134" t="s">
        <v>20</v>
      </c>
      <c r="H244" s="178">
        <v>3</v>
      </c>
      <c r="K244" s="21"/>
    </row>
    <row r="245" spans="1:11" ht="12.75">
      <c r="A245" s="134">
        <f t="shared" si="12"/>
        <v>15</v>
      </c>
      <c r="B245" s="72" t="s">
        <v>623</v>
      </c>
      <c r="C245" s="135" t="s">
        <v>189</v>
      </c>
      <c r="D245" s="136"/>
      <c r="E245" s="136"/>
      <c r="F245" s="137"/>
      <c r="G245" s="134" t="s">
        <v>20</v>
      </c>
      <c r="H245" s="178">
        <v>3</v>
      </c>
      <c r="K245" s="21"/>
    </row>
    <row r="246" spans="1:11" ht="25.5">
      <c r="A246" s="134">
        <f t="shared" si="12"/>
        <v>16</v>
      </c>
      <c r="B246" s="72" t="s">
        <v>623</v>
      </c>
      <c r="C246" s="135" t="s">
        <v>624</v>
      </c>
      <c r="D246" s="136"/>
      <c r="E246" s="136"/>
      <c r="F246" s="137"/>
      <c r="G246" s="134" t="s">
        <v>25</v>
      </c>
      <c r="H246" s="178">
        <v>1</v>
      </c>
      <c r="K246" s="21"/>
    </row>
    <row r="247" spans="1:11" ht="25.5">
      <c r="A247" s="134">
        <f t="shared" si="12"/>
        <v>17</v>
      </c>
      <c r="B247" s="72" t="s">
        <v>623</v>
      </c>
      <c r="C247" s="135" t="s">
        <v>174</v>
      </c>
      <c r="D247" s="136"/>
      <c r="E247" s="136"/>
      <c r="F247" s="137"/>
      <c r="G247" s="134" t="s">
        <v>691</v>
      </c>
      <c r="H247" s="178">
        <v>3</v>
      </c>
      <c r="K247" s="21"/>
    </row>
    <row r="248" spans="1:11" ht="12.75" customHeight="1">
      <c r="A248" s="25"/>
      <c r="B248" s="138"/>
      <c r="C248" s="139" t="s">
        <v>268</v>
      </c>
      <c r="D248" s="140"/>
      <c r="E248" s="140"/>
      <c r="F248" s="141"/>
      <c r="G248" s="138"/>
      <c r="H248" s="160"/>
      <c r="K248" s="21"/>
    </row>
    <row r="249" spans="1:11" ht="63.75">
      <c r="A249" s="134">
        <v>1</v>
      </c>
      <c r="B249" s="72" t="s">
        <v>623</v>
      </c>
      <c r="C249" s="135" t="s">
        <v>169</v>
      </c>
      <c r="D249" s="136" t="s">
        <v>33</v>
      </c>
      <c r="E249" s="136" t="s">
        <v>177</v>
      </c>
      <c r="F249" s="137" t="s">
        <v>269</v>
      </c>
      <c r="G249" s="134" t="s">
        <v>25</v>
      </c>
      <c r="H249" s="178">
        <v>3</v>
      </c>
      <c r="K249" s="21"/>
    </row>
    <row r="250" spans="1:11" ht="22.5">
      <c r="A250" s="134">
        <f>A249+1</f>
        <v>2</v>
      </c>
      <c r="B250" s="72" t="s">
        <v>623</v>
      </c>
      <c r="C250" s="135" t="s">
        <v>35</v>
      </c>
      <c r="D250" s="136" t="s">
        <v>11</v>
      </c>
      <c r="E250" s="136" t="s">
        <v>36</v>
      </c>
      <c r="F250" s="137" t="s">
        <v>270</v>
      </c>
      <c r="G250" s="134" t="s">
        <v>586</v>
      </c>
      <c r="H250" s="178">
        <v>16</v>
      </c>
      <c r="K250" s="21"/>
    </row>
    <row r="251" spans="1:11" ht="25.5">
      <c r="A251" s="134">
        <f aca="true" t="shared" si="13" ref="A251:A265">A250+1</f>
        <v>3</v>
      </c>
      <c r="B251" s="72" t="s">
        <v>623</v>
      </c>
      <c r="C251" s="135" t="s">
        <v>180</v>
      </c>
      <c r="D251" s="136" t="s">
        <v>181</v>
      </c>
      <c r="E251" s="136"/>
      <c r="F251" s="137" t="s">
        <v>271</v>
      </c>
      <c r="G251" s="134" t="s">
        <v>20</v>
      </c>
      <c r="H251" s="178">
        <v>2</v>
      </c>
      <c r="K251" s="21"/>
    </row>
    <row r="252" spans="1:11" ht="25.5">
      <c r="A252" s="134">
        <f t="shared" si="13"/>
        <v>4</v>
      </c>
      <c r="B252" s="72" t="s">
        <v>623</v>
      </c>
      <c r="C252" s="135" t="s">
        <v>180</v>
      </c>
      <c r="D252" s="136" t="s">
        <v>260</v>
      </c>
      <c r="E252" s="136"/>
      <c r="F252" s="137" t="s">
        <v>272</v>
      </c>
      <c r="G252" s="134" t="s">
        <v>20</v>
      </c>
      <c r="H252" s="178">
        <v>1</v>
      </c>
      <c r="K252" s="21"/>
    </row>
    <row r="253" spans="1:11" ht="22.5">
      <c r="A253" s="134">
        <f t="shared" si="13"/>
        <v>5</v>
      </c>
      <c r="B253" s="72" t="s">
        <v>623</v>
      </c>
      <c r="C253" s="135" t="s">
        <v>185</v>
      </c>
      <c r="D253" s="136" t="s">
        <v>186</v>
      </c>
      <c r="E253" s="136"/>
      <c r="F253" s="137" t="s">
        <v>273</v>
      </c>
      <c r="G253" s="134" t="s">
        <v>20</v>
      </c>
      <c r="H253" s="178">
        <v>3</v>
      </c>
      <c r="K253" s="21"/>
    </row>
    <row r="254" spans="1:11" ht="22.5">
      <c r="A254" s="134">
        <f t="shared" si="13"/>
        <v>6</v>
      </c>
      <c r="B254" s="72" t="s">
        <v>623</v>
      </c>
      <c r="C254" s="135" t="s">
        <v>35</v>
      </c>
      <c r="D254" s="136" t="s">
        <v>10</v>
      </c>
      <c r="E254" s="136" t="s">
        <v>36</v>
      </c>
      <c r="F254" s="137"/>
      <c r="G254" s="134" t="s">
        <v>586</v>
      </c>
      <c r="H254" s="178">
        <v>3</v>
      </c>
      <c r="K254" s="21"/>
    </row>
    <row r="255" spans="1:11" ht="33.75">
      <c r="A255" s="134">
        <f t="shared" si="13"/>
        <v>7</v>
      </c>
      <c r="B255" s="72" t="s">
        <v>623</v>
      </c>
      <c r="C255" s="135" t="s">
        <v>187</v>
      </c>
      <c r="D255" s="136" t="s">
        <v>446</v>
      </c>
      <c r="E255" s="136"/>
      <c r="F255" s="137"/>
      <c r="G255" s="134" t="s">
        <v>20</v>
      </c>
      <c r="H255" s="178">
        <v>4</v>
      </c>
      <c r="K255" s="21"/>
    </row>
    <row r="256" spans="1:11" ht="12.75">
      <c r="A256" s="134">
        <f t="shared" si="13"/>
        <v>8</v>
      </c>
      <c r="B256" s="72" t="s">
        <v>623</v>
      </c>
      <c r="C256" s="135" t="s">
        <v>125</v>
      </c>
      <c r="D256" s="136"/>
      <c r="E256" s="136"/>
      <c r="F256" s="137"/>
      <c r="G256" s="134" t="s">
        <v>25</v>
      </c>
      <c r="H256" s="178">
        <v>1</v>
      </c>
      <c r="K256" s="21"/>
    </row>
    <row r="257" spans="1:11" ht="51">
      <c r="A257" s="134">
        <f t="shared" si="13"/>
        <v>9</v>
      </c>
      <c r="B257" s="72" t="s">
        <v>623</v>
      </c>
      <c r="C257" s="135" t="s">
        <v>447</v>
      </c>
      <c r="D257" s="136"/>
      <c r="E257" s="136"/>
      <c r="F257" s="137"/>
      <c r="G257" s="134" t="s">
        <v>25</v>
      </c>
      <c r="H257" s="178">
        <v>1</v>
      </c>
      <c r="K257" s="21"/>
    </row>
    <row r="258" spans="1:11" ht="12.75">
      <c r="A258" s="134">
        <f t="shared" si="13"/>
        <v>10</v>
      </c>
      <c r="B258" s="72" t="s">
        <v>623</v>
      </c>
      <c r="C258" s="135" t="s">
        <v>21</v>
      </c>
      <c r="D258" s="136"/>
      <c r="E258" s="136"/>
      <c r="F258" s="137"/>
      <c r="G258" s="134" t="s">
        <v>691</v>
      </c>
      <c r="H258" s="178">
        <v>3</v>
      </c>
      <c r="K258" s="21"/>
    </row>
    <row r="259" spans="1:11" ht="25.5">
      <c r="A259" s="351">
        <f t="shared" si="13"/>
        <v>11</v>
      </c>
      <c r="B259" s="352" t="s">
        <v>623</v>
      </c>
      <c r="C259" s="353" t="s">
        <v>37</v>
      </c>
      <c r="D259" s="354"/>
      <c r="E259" s="354"/>
      <c r="F259" s="355"/>
      <c r="G259" s="351" t="s">
        <v>591</v>
      </c>
      <c r="H259" s="356">
        <v>0.5</v>
      </c>
      <c r="K259" s="21"/>
    </row>
    <row r="260" spans="1:11" ht="25.5">
      <c r="A260" s="351">
        <f t="shared" si="13"/>
        <v>12</v>
      </c>
      <c r="B260" s="352" t="s">
        <v>623</v>
      </c>
      <c r="C260" s="353" t="s">
        <v>38</v>
      </c>
      <c r="D260" s="354"/>
      <c r="E260" s="354"/>
      <c r="F260" s="355"/>
      <c r="G260" s="351" t="s">
        <v>591</v>
      </c>
      <c r="H260" s="356">
        <v>0.5</v>
      </c>
      <c r="K260" s="21"/>
    </row>
    <row r="261" spans="1:11" ht="25.5">
      <c r="A261" s="134">
        <f t="shared" si="13"/>
        <v>13</v>
      </c>
      <c r="B261" s="72" t="s">
        <v>623</v>
      </c>
      <c r="C261" s="135" t="s">
        <v>173</v>
      </c>
      <c r="D261" s="136"/>
      <c r="E261" s="136"/>
      <c r="F261" s="137"/>
      <c r="G261" s="134" t="s">
        <v>691</v>
      </c>
      <c r="H261" s="178">
        <v>3</v>
      </c>
      <c r="K261" s="21"/>
    </row>
    <row r="262" spans="1:11" ht="25.5">
      <c r="A262" s="134">
        <f t="shared" si="13"/>
        <v>14</v>
      </c>
      <c r="B262" s="72" t="s">
        <v>623</v>
      </c>
      <c r="C262" s="135" t="s">
        <v>188</v>
      </c>
      <c r="D262" s="136"/>
      <c r="E262" s="136"/>
      <c r="F262" s="137"/>
      <c r="G262" s="134" t="s">
        <v>20</v>
      </c>
      <c r="H262" s="178">
        <v>3</v>
      </c>
      <c r="K262" s="21"/>
    </row>
    <row r="263" spans="1:11" ht="12.75">
      <c r="A263" s="134">
        <f t="shared" si="13"/>
        <v>15</v>
      </c>
      <c r="B263" s="72" t="s">
        <v>623</v>
      </c>
      <c r="C263" s="135" t="s">
        <v>189</v>
      </c>
      <c r="D263" s="136"/>
      <c r="E263" s="136"/>
      <c r="F263" s="137"/>
      <c r="G263" s="134" t="s">
        <v>20</v>
      </c>
      <c r="H263" s="178">
        <v>3</v>
      </c>
      <c r="K263" s="21"/>
    </row>
    <row r="264" spans="1:11" ht="25.5">
      <c r="A264" s="134">
        <f t="shared" si="13"/>
        <v>16</v>
      </c>
      <c r="B264" s="72" t="s">
        <v>623</v>
      </c>
      <c r="C264" s="135" t="s">
        <v>624</v>
      </c>
      <c r="D264" s="136"/>
      <c r="E264" s="136"/>
      <c r="F264" s="137"/>
      <c r="G264" s="134" t="s">
        <v>25</v>
      </c>
      <c r="H264" s="178">
        <v>1</v>
      </c>
      <c r="K264" s="21"/>
    </row>
    <row r="265" spans="1:11" ht="25.5">
      <c r="A265" s="134">
        <f t="shared" si="13"/>
        <v>17</v>
      </c>
      <c r="B265" s="72" t="s">
        <v>623</v>
      </c>
      <c r="C265" s="135" t="s">
        <v>174</v>
      </c>
      <c r="D265" s="136"/>
      <c r="E265" s="136"/>
      <c r="F265" s="137"/>
      <c r="G265" s="134" t="s">
        <v>691</v>
      </c>
      <c r="H265" s="178">
        <v>3</v>
      </c>
      <c r="K265" s="21"/>
    </row>
    <row r="266" spans="1:11" ht="12.75" customHeight="1">
      <c r="A266" s="25"/>
      <c r="B266" s="138"/>
      <c r="C266" s="139" t="s">
        <v>274</v>
      </c>
      <c r="D266" s="140"/>
      <c r="E266" s="140"/>
      <c r="F266" s="141"/>
      <c r="G266" s="138"/>
      <c r="H266" s="160"/>
      <c r="K266" s="21"/>
    </row>
    <row r="267" spans="1:11" ht="63.75">
      <c r="A267" s="134">
        <v>1</v>
      </c>
      <c r="B267" s="72" t="s">
        <v>623</v>
      </c>
      <c r="C267" s="135" t="s">
        <v>169</v>
      </c>
      <c r="D267" s="136" t="s">
        <v>34</v>
      </c>
      <c r="E267" s="136" t="s">
        <v>210</v>
      </c>
      <c r="F267" s="137" t="s">
        <v>275</v>
      </c>
      <c r="G267" s="134" t="s">
        <v>25</v>
      </c>
      <c r="H267" s="178">
        <v>3</v>
      </c>
      <c r="K267" s="21"/>
    </row>
    <row r="268" spans="1:11" ht="22.5">
      <c r="A268" s="134">
        <f>A267+1</f>
        <v>2</v>
      </c>
      <c r="B268" s="72" t="s">
        <v>623</v>
      </c>
      <c r="C268" s="135" t="s">
        <v>35</v>
      </c>
      <c r="D268" s="136" t="s">
        <v>11</v>
      </c>
      <c r="E268" s="136" t="s">
        <v>36</v>
      </c>
      <c r="F268" s="137" t="s">
        <v>276</v>
      </c>
      <c r="G268" s="134" t="s">
        <v>586</v>
      </c>
      <c r="H268" s="178">
        <v>12</v>
      </c>
      <c r="K268" s="21"/>
    </row>
    <row r="269" spans="1:11" ht="25.5">
      <c r="A269" s="134">
        <f aca="true" t="shared" si="14" ref="A269:A283">A268+1</f>
        <v>3</v>
      </c>
      <c r="B269" s="72" t="s">
        <v>623</v>
      </c>
      <c r="C269" s="135" t="s">
        <v>180</v>
      </c>
      <c r="D269" s="136" t="s">
        <v>220</v>
      </c>
      <c r="E269" s="136"/>
      <c r="F269" s="137" t="s">
        <v>277</v>
      </c>
      <c r="G269" s="134" t="s">
        <v>20</v>
      </c>
      <c r="H269" s="178">
        <v>2</v>
      </c>
      <c r="K269" s="21"/>
    </row>
    <row r="270" spans="1:11" ht="25.5">
      <c r="A270" s="134">
        <f t="shared" si="14"/>
        <v>4</v>
      </c>
      <c r="B270" s="72" t="s">
        <v>623</v>
      </c>
      <c r="C270" s="135" t="s">
        <v>180</v>
      </c>
      <c r="D270" s="136" t="s">
        <v>279</v>
      </c>
      <c r="E270" s="136"/>
      <c r="F270" s="137" t="s">
        <v>278</v>
      </c>
      <c r="G270" s="134" t="s">
        <v>20</v>
      </c>
      <c r="H270" s="178">
        <v>1</v>
      </c>
      <c r="K270" s="21"/>
    </row>
    <row r="271" spans="1:11" ht="22.5">
      <c r="A271" s="134">
        <f t="shared" si="14"/>
        <v>5</v>
      </c>
      <c r="B271" s="72" t="s">
        <v>623</v>
      </c>
      <c r="C271" s="135" t="s">
        <v>185</v>
      </c>
      <c r="D271" s="136" t="s">
        <v>186</v>
      </c>
      <c r="E271" s="136"/>
      <c r="F271" s="137" t="s">
        <v>280</v>
      </c>
      <c r="G271" s="134" t="s">
        <v>20</v>
      </c>
      <c r="H271" s="178">
        <v>3</v>
      </c>
      <c r="K271" s="21"/>
    </row>
    <row r="272" spans="1:11" ht="22.5">
      <c r="A272" s="134">
        <f t="shared" si="14"/>
        <v>6</v>
      </c>
      <c r="B272" s="72" t="s">
        <v>623</v>
      </c>
      <c r="C272" s="135" t="s">
        <v>35</v>
      </c>
      <c r="D272" s="136" t="s">
        <v>10</v>
      </c>
      <c r="E272" s="136" t="s">
        <v>36</v>
      </c>
      <c r="F272" s="137"/>
      <c r="G272" s="134" t="s">
        <v>586</v>
      </c>
      <c r="H272" s="178">
        <v>3</v>
      </c>
      <c r="K272" s="21"/>
    </row>
    <row r="273" spans="1:11" ht="33.75">
      <c r="A273" s="134">
        <f t="shared" si="14"/>
        <v>7</v>
      </c>
      <c r="B273" s="72" t="s">
        <v>623</v>
      </c>
      <c r="C273" s="135" t="s">
        <v>187</v>
      </c>
      <c r="D273" s="136" t="s">
        <v>446</v>
      </c>
      <c r="E273" s="136"/>
      <c r="F273" s="137"/>
      <c r="G273" s="134" t="s">
        <v>20</v>
      </c>
      <c r="H273" s="178">
        <v>3</v>
      </c>
      <c r="K273" s="21"/>
    </row>
    <row r="274" spans="1:11" ht="12.75">
      <c r="A274" s="134">
        <f t="shared" si="14"/>
        <v>8</v>
      </c>
      <c r="B274" s="72" t="s">
        <v>623</v>
      </c>
      <c r="C274" s="135" t="s">
        <v>125</v>
      </c>
      <c r="D274" s="136"/>
      <c r="E274" s="136"/>
      <c r="F274" s="137"/>
      <c r="G274" s="134" t="s">
        <v>25</v>
      </c>
      <c r="H274" s="178">
        <v>1</v>
      </c>
      <c r="K274" s="21"/>
    </row>
    <row r="275" spans="1:11" ht="51">
      <c r="A275" s="134">
        <f t="shared" si="14"/>
        <v>9</v>
      </c>
      <c r="B275" s="72" t="s">
        <v>623</v>
      </c>
      <c r="C275" s="135" t="s">
        <v>447</v>
      </c>
      <c r="D275" s="136"/>
      <c r="E275" s="136"/>
      <c r="F275" s="137"/>
      <c r="G275" s="134" t="s">
        <v>25</v>
      </c>
      <c r="H275" s="178">
        <v>1</v>
      </c>
      <c r="K275" s="21"/>
    </row>
    <row r="276" spans="1:11" ht="12.75">
      <c r="A276" s="134">
        <f t="shared" si="14"/>
        <v>10</v>
      </c>
      <c r="B276" s="72" t="s">
        <v>623</v>
      </c>
      <c r="C276" s="135" t="s">
        <v>21</v>
      </c>
      <c r="D276" s="136"/>
      <c r="E276" s="136"/>
      <c r="F276" s="137"/>
      <c r="G276" s="134" t="s">
        <v>691</v>
      </c>
      <c r="H276" s="178">
        <v>3</v>
      </c>
      <c r="K276" s="21"/>
    </row>
    <row r="277" spans="1:11" ht="25.5">
      <c r="A277" s="351">
        <f t="shared" si="14"/>
        <v>11</v>
      </c>
      <c r="B277" s="352" t="s">
        <v>623</v>
      </c>
      <c r="C277" s="353" t="s">
        <v>37</v>
      </c>
      <c r="D277" s="354"/>
      <c r="E277" s="354"/>
      <c r="F277" s="355"/>
      <c r="G277" s="351" t="s">
        <v>591</v>
      </c>
      <c r="H277" s="356">
        <v>0.5</v>
      </c>
      <c r="K277" s="21"/>
    </row>
    <row r="278" spans="1:11" ht="25.5">
      <c r="A278" s="351">
        <f t="shared" si="14"/>
        <v>12</v>
      </c>
      <c r="B278" s="352" t="s">
        <v>623</v>
      </c>
      <c r="C278" s="353" t="s">
        <v>38</v>
      </c>
      <c r="D278" s="354"/>
      <c r="E278" s="354"/>
      <c r="F278" s="355"/>
      <c r="G278" s="351" t="s">
        <v>591</v>
      </c>
      <c r="H278" s="356">
        <v>0.5</v>
      </c>
      <c r="K278" s="21"/>
    </row>
    <row r="279" spans="1:11" ht="25.5">
      <c r="A279" s="134">
        <f t="shared" si="14"/>
        <v>13</v>
      </c>
      <c r="B279" s="72" t="s">
        <v>623</v>
      </c>
      <c r="C279" s="135" t="s">
        <v>173</v>
      </c>
      <c r="D279" s="136"/>
      <c r="E279" s="136"/>
      <c r="F279" s="137"/>
      <c r="G279" s="134" t="s">
        <v>691</v>
      </c>
      <c r="H279" s="178">
        <v>3</v>
      </c>
      <c r="K279" s="21"/>
    </row>
    <row r="280" spans="1:11" ht="25.5">
      <c r="A280" s="134">
        <f t="shared" si="14"/>
        <v>14</v>
      </c>
      <c r="B280" s="72" t="s">
        <v>623</v>
      </c>
      <c r="C280" s="135" t="s">
        <v>188</v>
      </c>
      <c r="D280" s="136"/>
      <c r="E280" s="136"/>
      <c r="F280" s="137"/>
      <c r="G280" s="134" t="s">
        <v>20</v>
      </c>
      <c r="H280" s="178">
        <v>3</v>
      </c>
      <c r="K280" s="21"/>
    </row>
    <row r="281" spans="1:11" ht="12.75">
      <c r="A281" s="134">
        <f t="shared" si="14"/>
        <v>15</v>
      </c>
      <c r="B281" s="72" t="s">
        <v>623</v>
      </c>
      <c r="C281" s="135" t="s">
        <v>189</v>
      </c>
      <c r="D281" s="136"/>
      <c r="E281" s="136"/>
      <c r="F281" s="137"/>
      <c r="G281" s="134" t="s">
        <v>20</v>
      </c>
      <c r="H281" s="178">
        <v>3</v>
      </c>
      <c r="K281" s="21"/>
    </row>
    <row r="282" spans="1:11" ht="25.5">
      <c r="A282" s="134">
        <f t="shared" si="14"/>
        <v>16</v>
      </c>
      <c r="B282" s="72" t="s">
        <v>623</v>
      </c>
      <c r="C282" s="135" t="s">
        <v>624</v>
      </c>
      <c r="D282" s="136"/>
      <c r="E282" s="136"/>
      <c r="F282" s="137"/>
      <c r="G282" s="134" t="s">
        <v>25</v>
      </c>
      <c r="H282" s="178">
        <v>1</v>
      </c>
      <c r="K282" s="21"/>
    </row>
    <row r="283" spans="1:11" ht="25.5">
      <c r="A283" s="134">
        <f t="shared" si="14"/>
        <v>17</v>
      </c>
      <c r="B283" s="72" t="s">
        <v>623</v>
      </c>
      <c r="C283" s="135" t="s">
        <v>174</v>
      </c>
      <c r="D283" s="136"/>
      <c r="E283" s="136"/>
      <c r="F283" s="137"/>
      <c r="G283" s="134" t="s">
        <v>691</v>
      </c>
      <c r="H283" s="178">
        <v>3</v>
      </c>
      <c r="K283" s="21"/>
    </row>
    <row r="284" spans="1:11" ht="12.75" customHeight="1">
      <c r="A284" s="25"/>
      <c r="B284" s="138"/>
      <c r="C284" s="139" t="s">
        <v>281</v>
      </c>
      <c r="D284" s="140"/>
      <c r="E284" s="140"/>
      <c r="F284" s="141"/>
      <c r="G284" s="138"/>
      <c r="H284" s="160"/>
      <c r="K284" s="21"/>
    </row>
    <row r="285" spans="1:11" ht="63.75">
      <c r="A285" s="134">
        <v>1</v>
      </c>
      <c r="B285" s="72" t="s">
        <v>623</v>
      </c>
      <c r="C285" s="135" t="s">
        <v>169</v>
      </c>
      <c r="D285" s="136" t="s">
        <v>34</v>
      </c>
      <c r="E285" s="136" t="s">
        <v>210</v>
      </c>
      <c r="F285" s="137" t="s">
        <v>282</v>
      </c>
      <c r="G285" s="134" t="s">
        <v>25</v>
      </c>
      <c r="H285" s="178">
        <v>3</v>
      </c>
      <c r="K285" s="21"/>
    </row>
    <row r="286" spans="1:11" ht="22.5">
      <c r="A286" s="134">
        <f>A285+1</f>
        <v>2</v>
      </c>
      <c r="B286" s="72" t="s">
        <v>623</v>
      </c>
      <c r="C286" s="135" t="s">
        <v>35</v>
      </c>
      <c r="D286" s="136" t="s">
        <v>11</v>
      </c>
      <c r="E286" s="136" t="s">
        <v>36</v>
      </c>
      <c r="F286" s="137" t="s">
        <v>283</v>
      </c>
      <c r="G286" s="134" t="s">
        <v>586</v>
      </c>
      <c r="H286" s="178">
        <v>12</v>
      </c>
      <c r="K286" s="21"/>
    </row>
    <row r="287" spans="1:11" ht="25.5">
      <c r="A287" s="134">
        <f aca="true" t="shared" si="15" ref="A287:A301">A286+1</f>
        <v>3</v>
      </c>
      <c r="B287" s="72" t="s">
        <v>623</v>
      </c>
      <c r="C287" s="135" t="s">
        <v>180</v>
      </c>
      <c r="D287" s="136" t="s">
        <v>220</v>
      </c>
      <c r="E287" s="136"/>
      <c r="F287" s="137" t="s">
        <v>284</v>
      </c>
      <c r="G287" s="134" t="s">
        <v>20</v>
      </c>
      <c r="H287" s="178">
        <v>2</v>
      </c>
      <c r="K287" s="21"/>
    </row>
    <row r="288" spans="1:11" ht="25.5">
      <c r="A288" s="134">
        <f t="shared" si="15"/>
        <v>4</v>
      </c>
      <c r="B288" s="72" t="s">
        <v>623</v>
      </c>
      <c r="C288" s="135" t="s">
        <v>180</v>
      </c>
      <c r="D288" s="136" t="s">
        <v>279</v>
      </c>
      <c r="E288" s="136"/>
      <c r="F288" s="137" t="s">
        <v>285</v>
      </c>
      <c r="G288" s="134" t="s">
        <v>20</v>
      </c>
      <c r="H288" s="178">
        <v>1</v>
      </c>
      <c r="K288" s="21"/>
    </row>
    <row r="289" spans="1:11" ht="22.5">
      <c r="A289" s="134">
        <f t="shared" si="15"/>
        <v>5</v>
      </c>
      <c r="B289" s="72" t="s">
        <v>623</v>
      </c>
      <c r="C289" s="135" t="s">
        <v>185</v>
      </c>
      <c r="D289" s="136" t="s">
        <v>186</v>
      </c>
      <c r="E289" s="136"/>
      <c r="F289" s="137" t="s">
        <v>286</v>
      </c>
      <c r="G289" s="134" t="s">
        <v>20</v>
      </c>
      <c r="H289" s="178">
        <v>3</v>
      </c>
      <c r="K289" s="21"/>
    </row>
    <row r="290" spans="1:11" ht="22.5">
      <c r="A290" s="134">
        <f t="shared" si="15"/>
        <v>6</v>
      </c>
      <c r="B290" s="72" t="s">
        <v>623</v>
      </c>
      <c r="C290" s="135" t="s">
        <v>35</v>
      </c>
      <c r="D290" s="136" t="s">
        <v>10</v>
      </c>
      <c r="E290" s="136" t="s">
        <v>36</v>
      </c>
      <c r="F290" s="137"/>
      <c r="G290" s="134" t="s">
        <v>586</v>
      </c>
      <c r="H290" s="178">
        <v>3</v>
      </c>
      <c r="K290" s="21"/>
    </row>
    <row r="291" spans="1:11" ht="33.75">
      <c r="A291" s="134">
        <f t="shared" si="15"/>
        <v>7</v>
      </c>
      <c r="B291" s="72" t="s">
        <v>623</v>
      </c>
      <c r="C291" s="135" t="s">
        <v>187</v>
      </c>
      <c r="D291" s="136" t="s">
        <v>446</v>
      </c>
      <c r="E291" s="136"/>
      <c r="F291" s="137"/>
      <c r="G291" s="134" t="s">
        <v>20</v>
      </c>
      <c r="H291" s="178">
        <v>3</v>
      </c>
      <c r="K291" s="21"/>
    </row>
    <row r="292" spans="1:11" ht="12.75">
      <c r="A292" s="134">
        <f t="shared" si="15"/>
        <v>8</v>
      </c>
      <c r="B292" s="72" t="s">
        <v>623</v>
      </c>
      <c r="C292" s="135" t="s">
        <v>125</v>
      </c>
      <c r="D292" s="136"/>
      <c r="E292" s="136"/>
      <c r="F292" s="137"/>
      <c r="G292" s="134" t="s">
        <v>25</v>
      </c>
      <c r="H292" s="178">
        <v>1</v>
      </c>
      <c r="K292" s="21"/>
    </row>
    <row r="293" spans="1:11" ht="51">
      <c r="A293" s="134">
        <f t="shared" si="15"/>
        <v>9</v>
      </c>
      <c r="B293" s="72" t="s">
        <v>623</v>
      </c>
      <c r="C293" s="135" t="s">
        <v>447</v>
      </c>
      <c r="D293" s="136"/>
      <c r="E293" s="136"/>
      <c r="F293" s="137"/>
      <c r="G293" s="134" t="s">
        <v>25</v>
      </c>
      <c r="H293" s="178">
        <v>1</v>
      </c>
      <c r="K293" s="21"/>
    </row>
    <row r="294" spans="1:11" ht="12.75">
      <c r="A294" s="134">
        <f t="shared" si="15"/>
        <v>10</v>
      </c>
      <c r="B294" s="72" t="s">
        <v>623</v>
      </c>
      <c r="C294" s="135" t="s">
        <v>21</v>
      </c>
      <c r="D294" s="136"/>
      <c r="E294" s="136"/>
      <c r="F294" s="137"/>
      <c r="G294" s="134" t="s">
        <v>691</v>
      </c>
      <c r="H294" s="178">
        <v>3</v>
      </c>
      <c r="K294" s="21"/>
    </row>
    <row r="295" spans="1:11" ht="25.5">
      <c r="A295" s="351">
        <f t="shared" si="15"/>
        <v>11</v>
      </c>
      <c r="B295" s="352" t="s">
        <v>623</v>
      </c>
      <c r="C295" s="353" t="s">
        <v>37</v>
      </c>
      <c r="D295" s="354"/>
      <c r="E295" s="354"/>
      <c r="F295" s="355"/>
      <c r="G295" s="351" t="s">
        <v>591</v>
      </c>
      <c r="H295" s="356">
        <v>0.5</v>
      </c>
      <c r="K295" s="21"/>
    </row>
    <row r="296" spans="1:11" ht="25.5">
      <c r="A296" s="351">
        <f t="shared" si="15"/>
        <v>12</v>
      </c>
      <c r="B296" s="352" t="s">
        <v>623</v>
      </c>
      <c r="C296" s="353" t="s">
        <v>38</v>
      </c>
      <c r="D296" s="354"/>
      <c r="E296" s="354"/>
      <c r="F296" s="355"/>
      <c r="G296" s="351" t="s">
        <v>591</v>
      </c>
      <c r="H296" s="356">
        <v>0.5</v>
      </c>
      <c r="K296" s="21"/>
    </row>
    <row r="297" spans="1:11" ht="25.5">
      <c r="A297" s="134">
        <f t="shared" si="15"/>
        <v>13</v>
      </c>
      <c r="B297" s="72" t="s">
        <v>623</v>
      </c>
      <c r="C297" s="135" t="s">
        <v>173</v>
      </c>
      <c r="D297" s="136"/>
      <c r="E297" s="136"/>
      <c r="F297" s="137"/>
      <c r="G297" s="134" t="s">
        <v>691</v>
      </c>
      <c r="H297" s="178">
        <v>3</v>
      </c>
      <c r="K297" s="21"/>
    </row>
    <row r="298" spans="1:11" ht="25.5">
      <c r="A298" s="134">
        <f t="shared" si="15"/>
        <v>14</v>
      </c>
      <c r="B298" s="72" t="s">
        <v>623</v>
      </c>
      <c r="C298" s="135" t="s">
        <v>188</v>
      </c>
      <c r="D298" s="136"/>
      <c r="E298" s="136"/>
      <c r="F298" s="137"/>
      <c r="G298" s="134" t="s">
        <v>20</v>
      </c>
      <c r="H298" s="178">
        <v>3</v>
      </c>
      <c r="K298" s="21"/>
    </row>
    <row r="299" spans="1:11" ht="12.75">
      <c r="A299" s="134">
        <f t="shared" si="15"/>
        <v>15</v>
      </c>
      <c r="B299" s="72" t="s">
        <v>623</v>
      </c>
      <c r="C299" s="135" t="s">
        <v>189</v>
      </c>
      <c r="D299" s="136"/>
      <c r="E299" s="136"/>
      <c r="F299" s="137"/>
      <c r="G299" s="134" t="s">
        <v>20</v>
      </c>
      <c r="H299" s="178">
        <v>3</v>
      </c>
      <c r="K299" s="21"/>
    </row>
    <row r="300" spans="1:11" ht="25.5">
      <c r="A300" s="134">
        <f t="shared" si="15"/>
        <v>16</v>
      </c>
      <c r="B300" s="72" t="s">
        <v>623</v>
      </c>
      <c r="C300" s="135" t="s">
        <v>624</v>
      </c>
      <c r="D300" s="136"/>
      <c r="E300" s="136"/>
      <c r="F300" s="137"/>
      <c r="G300" s="134" t="s">
        <v>25</v>
      </c>
      <c r="H300" s="178">
        <v>1</v>
      </c>
      <c r="K300" s="21"/>
    </row>
    <row r="301" spans="1:11" ht="25.5">
      <c r="A301" s="134">
        <f t="shared" si="15"/>
        <v>17</v>
      </c>
      <c r="B301" s="72" t="s">
        <v>623</v>
      </c>
      <c r="C301" s="135" t="s">
        <v>174</v>
      </c>
      <c r="D301" s="136"/>
      <c r="E301" s="136"/>
      <c r="F301" s="137"/>
      <c r="G301" s="134" t="s">
        <v>691</v>
      </c>
      <c r="H301" s="178">
        <v>3</v>
      </c>
      <c r="K301" s="21"/>
    </row>
    <row r="302" spans="1:11" ht="12.75" customHeight="1">
      <c r="A302" s="25"/>
      <c r="B302" s="138"/>
      <c r="C302" s="139" t="s">
        <v>287</v>
      </c>
      <c r="D302" s="140"/>
      <c r="E302" s="140"/>
      <c r="F302" s="141"/>
      <c r="G302" s="138"/>
      <c r="H302" s="160"/>
      <c r="K302" s="21"/>
    </row>
    <row r="303" spans="1:11" ht="63.75">
      <c r="A303" s="134">
        <v>1</v>
      </c>
      <c r="B303" s="72" t="s">
        <v>623</v>
      </c>
      <c r="C303" s="135" t="s">
        <v>169</v>
      </c>
      <c r="D303" s="136" t="s">
        <v>34</v>
      </c>
      <c r="E303" s="136" t="s">
        <v>210</v>
      </c>
      <c r="F303" s="137" t="s">
        <v>288</v>
      </c>
      <c r="G303" s="134" t="s">
        <v>25</v>
      </c>
      <c r="H303" s="178">
        <v>3</v>
      </c>
      <c r="K303" s="21"/>
    </row>
    <row r="304" spans="1:11" ht="22.5">
      <c r="A304" s="134">
        <f>A303+1</f>
        <v>2</v>
      </c>
      <c r="B304" s="72" t="s">
        <v>623</v>
      </c>
      <c r="C304" s="135" t="s">
        <v>35</v>
      </c>
      <c r="D304" s="136" t="s">
        <v>11</v>
      </c>
      <c r="E304" s="136" t="s">
        <v>36</v>
      </c>
      <c r="F304" s="137" t="s">
        <v>289</v>
      </c>
      <c r="G304" s="134" t="s">
        <v>586</v>
      </c>
      <c r="H304" s="178">
        <v>12</v>
      </c>
      <c r="K304" s="21"/>
    </row>
    <row r="305" spans="1:11" ht="25.5">
      <c r="A305" s="134">
        <f aca="true" t="shared" si="16" ref="A305:A319">A304+1</f>
        <v>3</v>
      </c>
      <c r="B305" s="72" t="s">
        <v>623</v>
      </c>
      <c r="C305" s="135" t="s">
        <v>180</v>
      </c>
      <c r="D305" s="136" t="s">
        <v>220</v>
      </c>
      <c r="E305" s="136"/>
      <c r="F305" s="137" t="s">
        <v>290</v>
      </c>
      <c r="G305" s="134" t="s">
        <v>20</v>
      </c>
      <c r="H305" s="178">
        <v>2</v>
      </c>
      <c r="K305" s="21"/>
    </row>
    <row r="306" spans="1:11" ht="25.5">
      <c r="A306" s="134">
        <f t="shared" si="16"/>
        <v>4</v>
      </c>
      <c r="B306" s="72" t="s">
        <v>623</v>
      </c>
      <c r="C306" s="135" t="s">
        <v>180</v>
      </c>
      <c r="D306" s="136" t="s">
        <v>252</v>
      </c>
      <c r="E306" s="136"/>
      <c r="F306" s="137" t="s">
        <v>291</v>
      </c>
      <c r="G306" s="134" t="s">
        <v>20</v>
      </c>
      <c r="H306" s="178">
        <v>1</v>
      </c>
      <c r="K306" s="21"/>
    </row>
    <row r="307" spans="1:11" ht="22.5">
      <c r="A307" s="134">
        <f t="shared" si="16"/>
        <v>5</v>
      </c>
      <c r="B307" s="72" t="s">
        <v>623</v>
      </c>
      <c r="C307" s="135" t="s">
        <v>185</v>
      </c>
      <c r="D307" s="136" t="s">
        <v>186</v>
      </c>
      <c r="E307" s="136"/>
      <c r="F307" s="137" t="s">
        <v>292</v>
      </c>
      <c r="G307" s="134" t="s">
        <v>20</v>
      </c>
      <c r="H307" s="178">
        <v>3</v>
      </c>
      <c r="K307" s="21"/>
    </row>
    <row r="308" spans="1:11" ht="22.5">
      <c r="A308" s="134">
        <f t="shared" si="16"/>
        <v>6</v>
      </c>
      <c r="B308" s="72" t="s">
        <v>623</v>
      </c>
      <c r="C308" s="135" t="s">
        <v>35</v>
      </c>
      <c r="D308" s="136" t="s">
        <v>10</v>
      </c>
      <c r="E308" s="136" t="s">
        <v>36</v>
      </c>
      <c r="F308" s="137"/>
      <c r="G308" s="134" t="s">
        <v>586</v>
      </c>
      <c r="H308" s="178">
        <v>3</v>
      </c>
      <c r="K308" s="21"/>
    </row>
    <row r="309" spans="1:11" ht="33.75">
      <c r="A309" s="134">
        <f t="shared" si="16"/>
        <v>7</v>
      </c>
      <c r="B309" s="72" t="s">
        <v>623</v>
      </c>
      <c r="C309" s="135" t="s">
        <v>187</v>
      </c>
      <c r="D309" s="136" t="s">
        <v>446</v>
      </c>
      <c r="E309" s="136"/>
      <c r="F309" s="137"/>
      <c r="G309" s="134" t="s">
        <v>20</v>
      </c>
      <c r="H309" s="178">
        <v>3</v>
      </c>
      <c r="K309" s="21"/>
    </row>
    <row r="310" spans="1:11" ht="12.75">
      <c r="A310" s="134">
        <f t="shared" si="16"/>
        <v>8</v>
      </c>
      <c r="B310" s="72" t="s">
        <v>623</v>
      </c>
      <c r="C310" s="135" t="s">
        <v>125</v>
      </c>
      <c r="D310" s="136"/>
      <c r="E310" s="136"/>
      <c r="F310" s="137"/>
      <c r="G310" s="134" t="s">
        <v>25</v>
      </c>
      <c r="H310" s="178">
        <v>1</v>
      </c>
      <c r="K310" s="21"/>
    </row>
    <row r="311" spans="1:11" ht="51">
      <c r="A311" s="134">
        <f t="shared" si="16"/>
        <v>9</v>
      </c>
      <c r="B311" s="72" t="s">
        <v>623</v>
      </c>
      <c r="C311" s="135" t="s">
        <v>447</v>
      </c>
      <c r="D311" s="136"/>
      <c r="E311" s="136"/>
      <c r="F311" s="137"/>
      <c r="G311" s="134" t="s">
        <v>25</v>
      </c>
      <c r="H311" s="178">
        <v>1</v>
      </c>
      <c r="K311" s="21"/>
    </row>
    <row r="312" spans="1:11" ht="12.75">
      <c r="A312" s="134">
        <f t="shared" si="16"/>
        <v>10</v>
      </c>
      <c r="B312" s="72" t="s">
        <v>623</v>
      </c>
      <c r="C312" s="135" t="s">
        <v>21</v>
      </c>
      <c r="D312" s="136"/>
      <c r="E312" s="136"/>
      <c r="F312" s="137"/>
      <c r="G312" s="134" t="s">
        <v>691</v>
      </c>
      <c r="H312" s="178">
        <v>3</v>
      </c>
      <c r="K312" s="21"/>
    </row>
    <row r="313" spans="1:11" ht="25.5">
      <c r="A313" s="351">
        <f t="shared" si="16"/>
        <v>11</v>
      </c>
      <c r="B313" s="352" t="s">
        <v>623</v>
      </c>
      <c r="C313" s="353" t="s">
        <v>37</v>
      </c>
      <c r="D313" s="354"/>
      <c r="E313" s="354"/>
      <c r="F313" s="355"/>
      <c r="G313" s="351" t="s">
        <v>591</v>
      </c>
      <c r="H313" s="356">
        <v>0.5</v>
      </c>
      <c r="K313" s="21"/>
    </row>
    <row r="314" spans="1:11" ht="25.5">
      <c r="A314" s="351">
        <f t="shared" si="16"/>
        <v>12</v>
      </c>
      <c r="B314" s="352" t="s">
        <v>623</v>
      </c>
      <c r="C314" s="353" t="s">
        <v>38</v>
      </c>
      <c r="D314" s="354"/>
      <c r="E314" s="354"/>
      <c r="F314" s="355"/>
      <c r="G314" s="351" t="s">
        <v>591</v>
      </c>
      <c r="H314" s="356">
        <v>0.5</v>
      </c>
      <c r="K314" s="21"/>
    </row>
    <row r="315" spans="1:11" ht="25.5">
      <c r="A315" s="134">
        <f t="shared" si="16"/>
        <v>13</v>
      </c>
      <c r="B315" s="72" t="s">
        <v>623</v>
      </c>
      <c r="C315" s="135" t="s">
        <v>173</v>
      </c>
      <c r="D315" s="136"/>
      <c r="E315" s="136"/>
      <c r="F315" s="137"/>
      <c r="G315" s="134" t="s">
        <v>691</v>
      </c>
      <c r="H315" s="178">
        <v>3</v>
      </c>
      <c r="K315" s="21"/>
    </row>
    <row r="316" spans="1:11" ht="25.5">
      <c r="A316" s="134">
        <f t="shared" si="16"/>
        <v>14</v>
      </c>
      <c r="B316" s="72" t="s">
        <v>623</v>
      </c>
      <c r="C316" s="135" t="s">
        <v>188</v>
      </c>
      <c r="D316" s="136"/>
      <c r="E316" s="136"/>
      <c r="F316" s="137"/>
      <c r="G316" s="134" t="s">
        <v>20</v>
      </c>
      <c r="H316" s="178">
        <v>3</v>
      </c>
      <c r="K316" s="21"/>
    </row>
    <row r="317" spans="1:11" ht="12.75">
      <c r="A317" s="134">
        <f t="shared" si="16"/>
        <v>15</v>
      </c>
      <c r="B317" s="72" t="s">
        <v>623</v>
      </c>
      <c r="C317" s="135" t="s">
        <v>189</v>
      </c>
      <c r="D317" s="136"/>
      <c r="E317" s="136"/>
      <c r="F317" s="137"/>
      <c r="G317" s="134" t="s">
        <v>20</v>
      </c>
      <c r="H317" s="178">
        <v>3</v>
      </c>
      <c r="K317" s="21"/>
    </row>
    <row r="318" spans="1:11" ht="25.5">
      <c r="A318" s="134">
        <f t="shared" si="16"/>
        <v>16</v>
      </c>
      <c r="B318" s="72" t="s">
        <v>623</v>
      </c>
      <c r="C318" s="135" t="s">
        <v>624</v>
      </c>
      <c r="D318" s="136"/>
      <c r="E318" s="136"/>
      <c r="F318" s="137"/>
      <c r="G318" s="134" t="s">
        <v>25</v>
      </c>
      <c r="H318" s="178">
        <v>1</v>
      </c>
      <c r="K318" s="21"/>
    </row>
    <row r="319" spans="1:11" ht="25.5">
      <c r="A319" s="134">
        <f t="shared" si="16"/>
        <v>17</v>
      </c>
      <c r="B319" s="72" t="s">
        <v>623</v>
      </c>
      <c r="C319" s="135" t="s">
        <v>174</v>
      </c>
      <c r="D319" s="136"/>
      <c r="E319" s="136"/>
      <c r="F319" s="137"/>
      <c r="G319" s="134" t="s">
        <v>691</v>
      </c>
      <c r="H319" s="178">
        <v>3</v>
      </c>
      <c r="K319" s="21"/>
    </row>
    <row r="320" spans="1:11" ht="12.75" customHeight="1">
      <c r="A320" s="25"/>
      <c r="B320" s="138"/>
      <c r="C320" s="139" t="s">
        <v>293</v>
      </c>
      <c r="D320" s="140"/>
      <c r="E320" s="140"/>
      <c r="F320" s="141"/>
      <c r="G320" s="138"/>
      <c r="H320" s="160"/>
      <c r="K320" s="21"/>
    </row>
    <row r="321" spans="1:11" ht="63.75">
      <c r="A321" s="134">
        <v>1</v>
      </c>
      <c r="B321" s="72" t="s">
        <v>623</v>
      </c>
      <c r="C321" s="135" t="s">
        <v>169</v>
      </c>
      <c r="D321" s="136" t="s">
        <v>34</v>
      </c>
      <c r="E321" s="136" t="s">
        <v>210</v>
      </c>
      <c r="F321" s="137" t="s">
        <v>294</v>
      </c>
      <c r="G321" s="134" t="s">
        <v>25</v>
      </c>
      <c r="H321" s="178">
        <v>3</v>
      </c>
      <c r="K321" s="21"/>
    </row>
    <row r="322" spans="1:11" ht="22.5">
      <c r="A322" s="134">
        <f>A321+1</f>
        <v>2</v>
      </c>
      <c r="B322" s="72" t="s">
        <v>623</v>
      </c>
      <c r="C322" s="135" t="s">
        <v>35</v>
      </c>
      <c r="D322" s="136" t="s">
        <v>11</v>
      </c>
      <c r="E322" s="136" t="s">
        <v>36</v>
      </c>
      <c r="F322" s="137" t="s">
        <v>295</v>
      </c>
      <c r="G322" s="134" t="s">
        <v>586</v>
      </c>
      <c r="H322" s="178">
        <v>12</v>
      </c>
      <c r="K322" s="21"/>
    </row>
    <row r="323" spans="1:11" ht="25.5">
      <c r="A323" s="134">
        <f aca="true" t="shared" si="17" ref="A323:A337">A322+1</f>
        <v>3</v>
      </c>
      <c r="B323" s="72" t="s">
        <v>623</v>
      </c>
      <c r="C323" s="135" t="s">
        <v>180</v>
      </c>
      <c r="D323" s="136" t="s">
        <v>220</v>
      </c>
      <c r="E323" s="136"/>
      <c r="F323" s="137" t="s">
        <v>296</v>
      </c>
      <c r="G323" s="134" t="s">
        <v>20</v>
      </c>
      <c r="H323" s="178">
        <v>2</v>
      </c>
      <c r="K323" s="21"/>
    </row>
    <row r="324" spans="1:11" ht="25.5">
      <c r="A324" s="134">
        <f t="shared" si="17"/>
        <v>4</v>
      </c>
      <c r="B324" s="72" t="s">
        <v>623</v>
      </c>
      <c r="C324" s="135" t="s">
        <v>180</v>
      </c>
      <c r="D324" s="136" t="s">
        <v>279</v>
      </c>
      <c r="E324" s="136"/>
      <c r="F324" s="137" t="s">
        <v>297</v>
      </c>
      <c r="G324" s="134" t="s">
        <v>20</v>
      </c>
      <c r="H324" s="178">
        <v>1</v>
      </c>
      <c r="K324" s="21"/>
    </row>
    <row r="325" spans="1:11" ht="22.5">
      <c r="A325" s="134">
        <f t="shared" si="17"/>
        <v>5</v>
      </c>
      <c r="B325" s="72" t="s">
        <v>623</v>
      </c>
      <c r="C325" s="135" t="s">
        <v>185</v>
      </c>
      <c r="D325" s="136" t="s">
        <v>186</v>
      </c>
      <c r="E325" s="136"/>
      <c r="F325" s="137" t="s">
        <v>298</v>
      </c>
      <c r="G325" s="134" t="s">
        <v>20</v>
      </c>
      <c r="H325" s="178">
        <v>3</v>
      </c>
      <c r="K325" s="21"/>
    </row>
    <row r="326" spans="1:11" ht="22.5">
      <c r="A326" s="134">
        <f t="shared" si="17"/>
        <v>6</v>
      </c>
      <c r="B326" s="72" t="s">
        <v>623</v>
      </c>
      <c r="C326" s="135" t="s">
        <v>35</v>
      </c>
      <c r="D326" s="136" t="s">
        <v>10</v>
      </c>
      <c r="E326" s="136" t="s">
        <v>36</v>
      </c>
      <c r="F326" s="137"/>
      <c r="G326" s="134" t="s">
        <v>586</v>
      </c>
      <c r="H326" s="178">
        <v>3</v>
      </c>
      <c r="K326" s="21"/>
    </row>
    <row r="327" spans="1:11" ht="33.75">
      <c r="A327" s="134">
        <f t="shared" si="17"/>
        <v>7</v>
      </c>
      <c r="B327" s="72" t="s">
        <v>623</v>
      </c>
      <c r="C327" s="135" t="s">
        <v>187</v>
      </c>
      <c r="D327" s="136" t="s">
        <v>446</v>
      </c>
      <c r="E327" s="136"/>
      <c r="F327" s="137"/>
      <c r="G327" s="134" t="s">
        <v>20</v>
      </c>
      <c r="H327" s="178">
        <v>3</v>
      </c>
      <c r="K327" s="21"/>
    </row>
    <row r="328" spans="1:11" ht="12.75">
      <c r="A328" s="134">
        <f t="shared" si="17"/>
        <v>8</v>
      </c>
      <c r="B328" s="72" t="s">
        <v>623</v>
      </c>
      <c r="C328" s="135" t="s">
        <v>125</v>
      </c>
      <c r="D328" s="136"/>
      <c r="E328" s="136"/>
      <c r="F328" s="137"/>
      <c r="G328" s="134" t="s">
        <v>25</v>
      </c>
      <c r="H328" s="178">
        <v>1</v>
      </c>
      <c r="K328" s="21"/>
    </row>
    <row r="329" spans="1:11" ht="51">
      <c r="A329" s="134">
        <f t="shared" si="17"/>
        <v>9</v>
      </c>
      <c r="B329" s="72" t="s">
        <v>623</v>
      </c>
      <c r="C329" s="135" t="s">
        <v>447</v>
      </c>
      <c r="D329" s="136"/>
      <c r="E329" s="136"/>
      <c r="F329" s="137"/>
      <c r="G329" s="134" t="s">
        <v>25</v>
      </c>
      <c r="H329" s="178">
        <v>1</v>
      </c>
      <c r="K329" s="21"/>
    </row>
    <row r="330" spans="1:11" ht="12.75">
      <c r="A330" s="134">
        <f t="shared" si="17"/>
        <v>10</v>
      </c>
      <c r="B330" s="72" t="s">
        <v>623</v>
      </c>
      <c r="C330" s="135" t="s">
        <v>21</v>
      </c>
      <c r="D330" s="136"/>
      <c r="E330" s="136"/>
      <c r="F330" s="137"/>
      <c r="G330" s="134" t="s">
        <v>691</v>
      </c>
      <c r="H330" s="178">
        <v>3</v>
      </c>
      <c r="K330" s="21"/>
    </row>
    <row r="331" spans="1:11" ht="25.5">
      <c r="A331" s="351">
        <f t="shared" si="17"/>
        <v>11</v>
      </c>
      <c r="B331" s="352" t="s">
        <v>623</v>
      </c>
      <c r="C331" s="353" t="s">
        <v>37</v>
      </c>
      <c r="D331" s="354"/>
      <c r="E331" s="354"/>
      <c r="F331" s="355"/>
      <c r="G331" s="351" t="s">
        <v>591</v>
      </c>
      <c r="H331" s="356">
        <v>0.5</v>
      </c>
      <c r="K331" s="21"/>
    </row>
    <row r="332" spans="1:11" ht="25.5">
      <c r="A332" s="351">
        <f t="shared" si="17"/>
        <v>12</v>
      </c>
      <c r="B332" s="352" t="s">
        <v>623</v>
      </c>
      <c r="C332" s="353" t="s">
        <v>38</v>
      </c>
      <c r="D332" s="354"/>
      <c r="E332" s="354"/>
      <c r="F332" s="355"/>
      <c r="G332" s="351" t="s">
        <v>591</v>
      </c>
      <c r="H332" s="356">
        <v>0.5</v>
      </c>
      <c r="K332" s="21"/>
    </row>
    <row r="333" spans="1:11" ht="25.5">
      <c r="A333" s="134">
        <f t="shared" si="17"/>
        <v>13</v>
      </c>
      <c r="B333" s="72" t="s">
        <v>623</v>
      </c>
      <c r="C333" s="135" t="s">
        <v>173</v>
      </c>
      <c r="D333" s="136"/>
      <c r="E333" s="136"/>
      <c r="F333" s="137"/>
      <c r="G333" s="134" t="s">
        <v>691</v>
      </c>
      <c r="H333" s="178">
        <v>3</v>
      </c>
      <c r="K333" s="21"/>
    </row>
    <row r="334" spans="1:11" ht="25.5">
      <c r="A334" s="134">
        <f t="shared" si="17"/>
        <v>14</v>
      </c>
      <c r="B334" s="72" t="s">
        <v>623</v>
      </c>
      <c r="C334" s="135" t="s">
        <v>188</v>
      </c>
      <c r="D334" s="136"/>
      <c r="E334" s="136"/>
      <c r="F334" s="137"/>
      <c r="G334" s="134" t="s">
        <v>20</v>
      </c>
      <c r="H334" s="178">
        <v>3</v>
      </c>
      <c r="K334" s="21"/>
    </row>
    <row r="335" spans="1:11" ht="12.75">
      <c r="A335" s="134">
        <f t="shared" si="17"/>
        <v>15</v>
      </c>
      <c r="B335" s="72" t="s">
        <v>623</v>
      </c>
      <c r="C335" s="135" t="s">
        <v>189</v>
      </c>
      <c r="D335" s="136"/>
      <c r="E335" s="136"/>
      <c r="F335" s="137"/>
      <c r="G335" s="134" t="s">
        <v>20</v>
      </c>
      <c r="H335" s="178">
        <v>3</v>
      </c>
      <c r="K335" s="21"/>
    </row>
    <row r="336" spans="1:11" ht="25.5">
      <c r="A336" s="134">
        <f t="shared" si="17"/>
        <v>16</v>
      </c>
      <c r="B336" s="72" t="s">
        <v>623</v>
      </c>
      <c r="C336" s="135" t="s">
        <v>624</v>
      </c>
      <c r="D336" s="136"/>
      <c r="E336" s="136"/>
      <c r="F336" s="137"/>
      <c r="G336" s="134" t="s">
        <v>25</v>
      </c>
      <c r="H336" s="178">
        <v>1</v>
      </c>
      <c r="K336" s="21"/>
    </row>
    <row r="337" spans="1:11" ht="25.5">
      <c r="A337" s="134">
        <f t="shared" si="17"/>
        <v>17</v>
      </c>
      <c r="B337" s="72" t="s">
        <v>623</v>
      </c>
      <c r="C337" s="135" t="s">
        <v>174</v>
      </c>
      <c r="D337" s="136"/>
      <c r="E337" s="136"/>
      <c r="F337" s="137"/>
      <c r="G337" s="134" t="s">
        <v>691</v>
      </c>
      <c r="H337" s="178">
        <v>3</v>
      </c>
      <c r="K337" s="21"/>
    </row>
    <row r="338" spans="1:11" ht="12.75" customHeight="1">
      <c r="A338" s="25"/>
      <c r="B338" s="17"/>
      <c r="C338" s="139" t="s">
        <v>299</v>
      </c>
      <c r="D338" s="140"/>
      <c r="E338" s="140"/>
      <c r="F338" s="141"/>
      <c r="G338" s="138"/>
      <c r="H338" s="160"/>
      <c r="K338" s="21"/>
    </row>
    <row r="339" spans="1:11" ht="63.75">
      <c r="A339" s="134">
        <v>1</v>
      </c>
      <c r="B339" s="72" t="s">
        <v>623</v>
      </c>
      <c r="C339" s="135" t="s">
        <v>169</v>
      </c>
      <c r="D339" s="136" t="s">
        <v>223</v>
      </c>
      <c r="E339" s="136" t="s">
        <v>224</v>
      </c>
      <c r="F339" s="137" t="s">
        <v>300</v>
      </c>
      <c r="G339" s="134" t="s">
        <v>25</v>
      </c>
      <c r="H339" s="178">
        <v>3</v>
      </c>
      <c r="K339" s="21"/>
    </row>
    <row r="340" spans="1:11" ht="63.75">
      <c r="A340" s="134">
        <v>1</v>
      </c>
      <c r="B340" s="72" t="s">
        <v>623</v>
      </c>
      <c r="C340" s="135" t="s">
        <v>169</v>
      </c>
      <c r="D340" s="136" t="s">
        <v>232</v>
      </c>
      <c r="E340" s="136" t="s">
        <v>302</v>
      </c>
      <c r="F340" s="137" t="s">
        <v>301</v>
      </c>
      <c r="G340" s="134" t="s">
        <v>25</v>
      </c>
      <c r="H340" s="178">
        <v>1</v>
      </c>
      <c r="K340" s="21"/>
    </row>
    <row r="341" spans="1:11" ht="22.5">
      <c r="A341" s="134">
        <f>A339+1</f>
        <v>2</v>
      </c>
      <c r="B341" s="72" t="s">
        <v>623</v>
      </c>
      <c r="C341" s="135" t="s">
        <v>35</v>
      </c>
      <c r="D341" s="136" t="s">
        <v>11</v>
      </c>
      <c r="E341" s="136" t="s">
        <v>36</v>
      </c>
      <c r="F341" s="137" t="s">
        <v>303</v>
      </c>
      <c r="G341" s="134" t="s">
        <v>586</v>
      </c>
      <c r="H341" s="178">
        <v>20</v>
      </c>
      <c r="K341" s="21"/>
    </row>
    <row r="342" spans="1:11" ht="25.5">
      <c r="A342" s="134">
        <f aca="true" t="shared" si="18" ref="A342:A355">A341+1</f>
        <v>3</v>
      </c>
      <c r="B342" s="72" t="s">
        <v>623</v>
      </c>
      <c r="C342" s="135" t="s">
        <v>180</v>
      </c>
      <c r="D342" s="136" t="s">
        <v>258</v>
      </c>
      <c r="E342" s="136"/>
      <c r="F342" s="137" t="s">
        <v>304</v>
      </c>
      <c r="G342" s="134" t="s">
        <v>20</v>
      </c>
      <c r="H342" s="178">
        <v>4</v>
      </c>
      <c r="K342" s="21"/>
    </row>
    <row r="343" spans="1:11" ht="22.5">
      <c r="A343" s="134">
        <f t="shared" si="18"/>
        <v>4</v>
      </c>
      <c r="B343" s="72" t="s">
        <v>623</v>
      </c>
      <c r="C343" s="135" t="s">
        <v>185</v>
      </c>
      <c r="D343" s="136" t="s">
        <v>186</v>
      </c>
      <c r="E343" s="136"/>
      <c r="F343" s="137" t="s">
        <v>305</v>
      </c>
      <c r="G343" s="134" t="s">
        <v>20</v>
      </c>
      <c r="H343" s="178">
        <v>3</v>
      </c>
      <c r="K343" s="21"/>
    </row>
    <row r="344" spans="1:11" ht="22.5">
      <c r="A344" s="134">
        <f t="shared" si="18"/>
        <v>5</v>
      </c>
      <c r="B344" s="72" t="s">
        <v>623</v>
      </c>
      <c r="C344" s="135" t="s">
        <v>35</v>
      </c>
      <c r="D344" s="136" t="s">
        <v>10</v>
      </c>
      <c r="E344" s="136" t="s">
        <v>36</v>
      </c>
      <c r="F344" s="137"/>
      <c r="G344" s="134" t="s">
        <v>586</v>
      </c>
      <c r="H344" s="178">
        <v>4</v>
      </c>
      <c r="K344" s="21"/>
    </row>
    <row r="345" spans="1:11" ht="33.75">
      <c r="A345" s="134">
        <f t="shared" si="18"/>
        <v>6</v>
      </c>
      <c r="B345" s="72" t="s">
        <v>623</v>
      </c>
      <c r="C345" s="135" t="s">
        <v>187</v>
      </c>
      <c r="D345" s="136" t="s">
        <v>446</v>
      </c>
      <c r="E345" s="136"/>
      <c r="F345" s="137"/>
      <c r="G345" s="134" t="s">
        <v>20</v>
      </c>
      <c r="H345" s="178">
        <v>5</v>
      </c>
      <c r="K345" s="21"/>
    </row>
    <row r="346" spans="1:11" ht="12.75">
      <c r="A346" s="134">
        <f t="shared" si="18"/>
        <v>7</v>
      </c>
      <c r="B346" s="72" t="s">
        <v>623</v>
      </c>
      <c r="C346" s="135" t="s">
        <v>125</v>
      </c>
      <c r="D346" s="136"/>
      <c r="E346" s="136"/>
      <c r="F346" s="137"/>
      <c r="G346" s="134" t="s">
        <v>25</v>
      </c>
      <c r="H346" s="178">
        <v>1</v>
      </c>
      <c r="K346" s="21"/>
    </row>
    <row r="347" spans="1:11" ht="51">
      <c r="A347" s="134">
        <f t="shared" si="18"/>
        <v>8</v>
      </c>
      <c r="B347" s="72" t="s">
        <v>623</v>
      </c>
      <c r="C347" s="135" t="s">
        <v>447</v>
      </c>
      <c r="D347" s="136"/>
      <c r="E347" s="136"/>
      <c r="F347" s="137"/>
      <c r="G347" s="134" t="s">
        <v>25</v>
      </c>
      <c r="H347" s="178">
        <v>1</v>
      </c>
      <c r="K347" s="21"/>
    </row>
    <row r="348" spans="1:11" ht="12.75">
      <c r="A348" s="134">
        <f t="shared" si="18"/>
        <v>9</v>
      </c>
      <c r="B348" s="72" t="s">
        <v>623</v>
      </c>
      <c r="C348" s="135" t="s">
        <v>21</v>
      </c>
      <c r="D348" s="136"/>
      <c r="E348" s="136"/>
      <c r="F348" s="137"/>
      <c r="G348" s="134" t="s">
        <v>691</v>
      </c>
      <c r="H348" s="178">
        <v>4</v>
      </c>
      <c r="K348" s="21"/>
    </row>
    <row r="349" spans="1:11" ht="25.5">
      <c r="A349" s="351">
        <f t="shared" si="18"/>
        <v>10</v>
      </c>
      <c r="B349" s="352" t="s">
        <v>623</v>
      </c>
      <c r="C349" s="353" t="s">
        <v>37</v>
      </c>
      <c r="D349" s="354"/>
      <c r="E349" s="354"/>
      <c r="F349" s="355"/>
      <c r="G349" s="351" t="s">
        <v>591</v>
      </c>
      <c r="H349" s="356">
        <v>0.5</v>
      </c>
      <c r="K349" s="21"/>
    </row>
    <row r="350" spans="1:11" ht="25.5">
      <c r="A350" s="351">
        <f t="shared" si="18"/>
        <v>11</v>
      </c>
      <c r="B350" s="352" t="s">
        <v>623</v>
      </c>
      <c r="C350" s="353" t="s">
        <v>38</v>
      </c>
      <c r="D350" s="354"/>
      <c r="E350" s="354"/>
      <c r="F350" s="355"/>
      <c r="G350" s="351" t="s">
        <v>591</v>
      </c>
      <c r="H350" s="356">
        <v>0.5</v>
      </c>
      <c r="K350" s="21"/>
    </row>
    <row r="351" spans="1:11" ht="25.5">
      <c r="A351" s="134">
        <f t="shared" si="18"/>
        <v>12</v>
      </c>
      <c r="B351" s="72" t="s">
        <v>623</v>
      </c>
      <c r="C351" s="135" t="s">
        <v>173</v>
      </c>
      <c r="D351" s="136"/>
      <c r="E351" s="136"/>
      <c r="F351" s="137"/>
      <c r="G351" s="134" t="s">
        <v>691</v>
      </c>
      <c r="H351" s="178">
        <v>5</v>
      </c>
      <c r="K351" s="21"/>
    </row>
    <row r="352" spans="1:11" ht="25.5">
      <c r="A352" s="134">
        <f t="shared" si="18"/>
        <v>13</v>
      </c>
      <c r="B352" s="72" t="s">
        <v>623</v>
      </c>
      <c r="C352" s="135" t="s">
        <v>188</v>
      </c>
      <c r="D352" s="136"/>
      <c r="E352" s="136"/>
      <c r="F352" s="137"/>
      <c r="G352" s="134" t="s">
        <v>20</v>
      </c>
      <c r="H352" s="178">
        <v>4</v>
      </c>
      <c r="K352" s="21"/>
    </row>
    <row r="353" spans="1:11" ht="12.75">
      <c r="A353" s="134">
        <f t="shared" si="18"/>
        <v>14</v>
      </c>
      <c r="B353" s="72" t="s">
        <v>623</v>
      </c>
      <c r="C353" s="135" t="s">
        <v>189</v>
      </c>
      <c r="D353" s="136"/>
      <c r="E353" s="136"/>
      <c r="F353" s="137"/>
      <c r="G353" s="134" t="s">
        <v>20</v>
      </c>
      <c r="H353" s="178">
        <v>3</v>
      </c>
      <c r="K353" s="21"/>
    </row>
    <row r="354" spans="1:11" ht="25.5">
      <c r="A354" s="134">
        <f t="shared" si="18"/>
        <v>15</v>
      </c>
      <c r="B354" s="72" t="s">
        <v>623</v>
      </c>
      <c r="C354" s="135" t="s">
        <v>624</v>
      </c>
      <c r="D354" s="136"/>
      <c r="E354" s="136"/>
      <c r="F354" s="137"/>
      <c r="G354" s="134" t="s">
        <v>25</v>
      </c>
      <c r="H354" s="178">
        <v>1</v>
      </c>
      <c r="K354" s="21"/>
    </row>
    <row r="355" spans="1:11" ht="25.5">
      <c r="A355" s="134">
        <f t="shared" si="18"/>
        <v>16</v>
      </c>
      <c r="B355" s="72" t="s">
        <v>623</v>
      </c>
      <c r="C355" s="135" t="s">
        <v>174</v>
      </c>
      <c r="D355" s="136"/>
      <c r="E355" s="136"/>
      <c r="F355" s="137"/>
      <c r="G355" s="134" t="s">
        <v>691</v>
      </c>
      <c r="H355" s="178">
        <v>4</v>
      </c>
      <c r="K355" s="21"/>
    </row>
    <row r="356" spans="1:11" ht="12.75" customHeight="1">
      <c r="A356" s="25"/>
      <c r="B356" s="72"/>
      <c r="C356" s="139" t="s">
        <v>306</v>
      </c>
      <c r="D356" s="140"/>
      <c r="E356" s="140"/>
      <c r="F356" s="141"/>
      <c r="G356" s="138"/>
      <c r="H356" s="160"/>
      <c r="K356" s="21"/>
    </row>
    <row r="357" spans="1:11" ht="63.75">
      <c r="A357" s="134">
        <v>1</v>
      </c>
      <c r="B357" s="72" t="s">
        <v>623</v>
      </c>
      <c r="C357" s="135" t="s">
        <v>169</v>
      </c>
      <c r="D357" s="136" t="s">
        <v>232</v>
      </c>
      <c r="E357" s="136" t="s">
        <v>233</v>
      </c>
      <c r="F357" s="137" t="s">
        <v>307</v>
      </c>
      <c r="G357" s="134" t="s">
        <v>25</v>
      </c>
      <c r="H357" s="178">
        <v>3</v>
      </c>
      <c r="K357" s="21"/>
    </row>
    <row r="358" spans="1:11" ht="22.5">
      <c r="A358" s="134">
        <f>A357+1</f>
        <v>2</v>
      </c>
      <c r="B358" s="72" t="s">
        <v>623</v>
      </c>
      <c r="C358" s="135" t="s">
        <v>35</v>
      </c>
      <c r="D358" s="136" t="s">
        <v>11</v>
      </c>
      <c r="E358" s="136" t="s">
        <v>36</v>
      </c>
      <c r="F358" s="137" t="s">
        <v>234</v>
      </c>
      <c r="G358" s="134" t="s">
        <v>586</v>
      </c>
      <c r="H358" s="178">
        <v>16</v>
      </c>
      <c r="K358" s="21"/>
    </row>
    <row r="359" spans="1:11" ht="25.5">
      <c r="A359" s="134">
        <f aca="true" t="shared" si="19" ref="A359:A372">A358+1</f>
        <v>3</v>
      </c>
      <c r="B359" s="72" t="s">
        <v>623</v>
      </c>
      <c r="C359" s="135" t="s">
        <v>180</v>
      </c>
      <c r="D359" s="136" t="s">
        <v>260</v>
      </c>
      <c r="E359" s="136"/>
      <c r="F359" s="137" t="s">
        <v>308</v>
      </c>
      <c r="G359" s="134" t="s">
        <v>20</v>
      </c>
      <c r="H359" s="178">
        <v>3</v>
      </c>
      <c r="K359" s="21"/>
    </row>
    <row r="360" spans="1:11" ht="22.5">
      <c r="A360" s="134">
        <f t="shared" si="19"/>
        <v>4</v>
      </c>
      <c r="B360" s="72" t="s">
        <v>623</v>
      </c>
      <c r="C360" s="135" t="s">
        <v>185</v>
      </c>
      <c r="D360" s="136" t="s">
        <v>186</v>
      </c>
      <c r="E360" s="136"/>
      <c r="F360" s="137" t="s">
        <v>309</v>
      </c>
      <c r="G360" s="134" t="s">
        <v>20</v>
      </c>
      <c r="H360" s="178">
        <v>3</v>
      </c>
      <c r="K360" s="21"/>
    </row>
    <row r="361" spans="1:11" ht="22.5">
      <c r="A361" s="134">
        <f t="shared" si="19"/>
        <v>5</v>
      </c>
      <c r="B361" s="72" t="s">
        <v>623</v>
      </c>
      <c r="C361" s="135" t="s">
        <v>35</v>
      </c>
      <c r="D361" s="136" t="s">
        <v>10</v>
      </c>
      <c r="E361" s="136" t="s">
        <v>36</v>
      </c>
      <c r="F361" s="137"/>
      <c r="G361" s="134" t="s">
        <v>586</v>
      </c>
      <c r="H361" s="178">
        <v>3</v>
      </c>
      <c r="K361" s="21"/>
    </row>
    <row r="362" spans="1:11" ht="33.75">
      <c r="A362" s="134">
        <f t="shared" si="19"/>
        <v>6</v>
      </c>
      <c r="B362" s="72" t="s">
        <v>623</v>
      </c>
      <c r="C362" s="135" t="s">
        <v>187</v>
      </c>
      <c r="D362" s="136" t="s">
        <v>446</v>
      </c>
      <c r="E362" s="136"/>
      <c r="F362" s="137"/>
      <c r="G362" s="134" t="s">
        <v>20</v>
      </c>
      <c r="H362" s="178">
        <v>4</v>
      </c>
      <c r="K362" s="21"/>
    </row>
    <row r="363" spans="1:11" ht="12.75">
      <c r="A363" s="134">
        <f t="shared" si="19"/>
        <v>7</v>
      </c>
      <c r="B363" s="72" t="s">
        <v>623</v>
      </c>
      <c r="C363" s="135" t="s">
        <v>125</v>
      </c>
      <c r="D363" s="136"/>
      <c r="E363" s="136"/>
      <c r="F363" s="137"/>
      <c r="G363" s="134" t="s">
        <v>25</v>
      </c>
      <c r="H363" s="178">
        <v>1</v>
      </c>
      <c r="K363" s="21"/>
    </row>
    <row r="364" spans="1:11" ht="51">
      <c r="A364" s="134">
        <f t="shared" si="19"/>
        <v>8</v>
      </c>
      <c r="B364" s="72" t="s">
        <v>623</v>
      </c>
      <c r="C364" s="135" t="s">
        <v>447</v>
      </c>
      <c r="D364" s="136"/>
      <c r="E364" s="136"/>
      <c r="F364" s="137"/>
      <c r="G364" s="134" t="s">
        <v>25</v>
      </c>
      <c r="H364" s="178">
        <v>1</v>
      </c>
      <c r="K364" s="21"/>
    </row>
    <row r="365" spans="1:11" ht="12.75">
      <c r="A365" s="134">
        <f t="shared" si="19"/>
        <v>9</v>
      </c>
      <c r="B365" s="72" t="s">
        <v>623</v>
      </c>
      <c r="C365" s="135" t="s">
        <v>21</v>
      </c>
      <c r="D365" s="136"/>
      <c r="E365" s="136"/>
      <c r="F365" s="137"/>
      <c r="G365" s="134" t="s">
        <v>691</v>
      </c>
      <c r="H365" s="178">
        <v>3</v>
      </c>
      <c r="K365" s="21"/>
    </row>
    <row r="366" spans="1:11" ht="25.5">
      <c r="A366" s="351">
        <f t="shared" si="19"/>
        <v>10</v>
      </c>
      <c r="B366" s="352" t="s">
        <v>623</v>
      </c>
      <c r="C366" s="353" t="s">
        <v>37</v>
      </c>
      <c r="D366" s="354"/>
      <c r="E366" s="354"/>
      <c r="F366" s="355"/>
      <c r="G366" s="351" t="s">
        <v>591</v>
      </c>
      <c r="H366" s="356">
        <v>0.5</v>
      </c>
      <c r="K366" s="21"/>
    </row>
    <row r="367" spans="1:11" ht="25.5">
      <c r="A367" s="351">
        <f t="shared" si="19"/>
        <v>11</v>
      </c>
      <c r="B367" s="352" t="s">
        <v>623</v>
      </c>
      <c r="C367" s="353" t="s">
        <v>38</v>
      </c>
      <c r="D367" s="354"/>
      <c r="E367" s="354"/>
      <c r="F367" s="355"/>
      <c r="G367" s="351" t="s">
        <v>591</v>
      </c>
      <c r="H367" s="356">
        <v>0.5</v>
      </c>
      <c r="K367" s="21"/>
    </row>
    <row r="368" spans="1:11" ht="25.5">
      <c r="A368" s="134">
        <f t="shared" si="19"/>
        <v>12</v>
      </c>
      <c r="B368" s="72" t="s">
        <v>623</v>
      </c>
      <c r="C368" s="135" t="s">
        <v>173</v>
      </c>
      <c r="D368" s="136"/>
      <c r="E368" s="136"/>
      <c r="F368" s="137"/>
      <c r="G368" s="134" t="s">
        <v>691</v>
      </c>
      <c r="H368" s="178">
        <v>3</v>
      </c>
      <c r="K368" s="21"/>
    </row>
    <row r="369" spans="1:11" ht="25.5">
      <c r="A369" s="134">
        <f t="shared" si="19"/>
        <v>13</v>
      </c>
      <c r="B369" s="72" t="s">
        <v>623</v>
      </c>
      <c r="C369" s="135" t="s">
        <v>188</v>
      </c>
      <c r="D369" s="136"/>
      <c r="E369" s="136"/>
      <c r="F369" s="137"/>
      <c r="G369" s="134" t="s">
        <v>20</v>
      </c>
      <c r="H369" s="178">
        <v>3</v>
      </c>
      <c r="K369" s="21"/>
    </row>
    <row r="370" spans="1:11" ht="12.75">
      <c r="A370" s="134">
        <f t="shared" si="19"/>
        <v>14</v>
      </c>
      <c r="B370" s="72" t="s">
        <v>623</v>
      </c>
      <c r="C370" s="135" t="s">
        <v>189</v>
      </c>
      <c r="D370" s="136"/>
      <c r="E370" s="136"/>
      <c r="F370" s="137"/>
      <c r="G370" s="134" t="s">
        <v>20</v>
      </c>
      <c r="H370" s="178">
        <v>3</v>
      </c>
      <c r="K370" s="21"/>
    </row>
    <row r="371" spans="1:11" ht="25.5">
      <c r="A371" s="134">
        <f t="shared" si="19"/>
        <v>15</v>
      </c>
      <c r="B371" s="72" t="s">
        <v>623</v>
      </c>
      <c r="C371" s="135" t="s">
        <v>624</v>
      </c>
      <c r="D371" s="136"/>
      <c r="E371" s="136"/>
      <c r="F371" s="137"/>
      <c r="G371" s="134" t="s">
        <v>25</v>
      </c>
      <c r="H371" s="178">
        <v>1</v>
      </c>
      <c r="K371" s="21"/>
    </row>
    <row r="372" spans="1:11" ht="25.5">
      <c r="A372" s="134">
        <f t="shared" si="19"/>
        <v>16</v>
      </c>
      <c r="B372" s="72" t="s">
        <v>623</v>
      </c>
      <c r="C372" s="135" t="s">
        <v>174</v>
      </c>
      <c r="D372" s="136"/>
      <c r="E372" s="136"/>
      <c r="F372" s="137"/>
      <c r="G372" s="134" t="s">
        <v>691</v>
      </c>
      <c r="H372" s="178">
        <v>3</v>
      </c>
      <c r="K372" s="21"/>
    </row>
    <row r="373" spans="1:11" ht="12.75" customHeight="1">
      <c r="A373" s="25"/>
      <c r="B373" s="72"/>
      <c r="C373" s="139" t="s">
        <v>310</v>
      </c>
      <c r="D373" s="140"/>
      <c r="E373" s="140"/>
      <c r="F373" s="141"/>
      <c r="G373" s="138"/>
      <c r="H373" s="160"/>
      <c r="K373" s="21"/>
    </row>
    <row r="374" spans="1:11" ht="63.75">
      <c r="A374" s="134">
        <v>1</v>
      </c>
      <c r="B374" s="72" t="s">
        <v>623</v>
      </c>
      <c r="C374" s="135" t="s">
        <v>169</v>
      </c>
      <c r="D374" s="136" t="s">
        <v>33</v>
      </c>
      <c r="E374" s="136" t="s">
        <v>177</v>
      </c>
      <c r="F374" s="137" t="s">
        <v>311</v>
      </c>
      <c r="G374" s="134" t="s">
        <v>25</v>
      </c>
      <c r="H374" s="178">
        <v>1</v>
      </c>
      <c r="K374" s="21"/>
    </row>
    <row r="375" spans="1:11" ht="22.5">
      <c r="A375" s="134">
        <f>A374+1</f>
        <v>2</v>
      </c>
      <c r="B375" s="72" t="s">
        <v>623</v>
      </c>
      <c r="C375" s="135" t="s">
        <v>35</v>
      </c>
      <c r="D375" s="136" t="s">
        <v>11</v>
      </c>
      <c r="E375" s="136" t="s">
        <v>36</v>
      </c>
      <c r="F375" s="137" t="s">
        <v>312</v>
      </c>
      <c r="G375" s="134" t="s">
        <v>586</v>
      </c>
      <c r="H375" s="178">
        <v>4</v>
      </c>
      <c r="K375" s="21"/>
    </row>
    <row r="376" spans="1:11" ht="25.5">
      <c r="A376" s="134">
        <f aca="true" t="shared" si="20" ref="A376:A387">A375+1</f>
        <v>3</v>
      </c>
      <c r="B376" s="72" t="s">
        <v>623</v>
      </c>
      <c r="C376" s="135" t="s">
        <v>180</v>
      </c>
      <c r="D376" s="136" t="s">
        <v>220</v>
      </c>
      <c r="E376" s="136"/>
      <c r="F376" s="137" t="s">
        <v>313</v>
      </c>
      <c r="G376" s="134" t="s">
        <v>20</v>
      </c>
      <c r="H376" s="178">
        <v>1</v>
      </c>
      <c r="K376" s="21"/>
    </row>
    <row r="377" spans="1:11" ht="22.5">
      <c r="A377" s="134">
        <f t="shared" si="20"/>
        <v>4</v>
      </c>
      <c r="B377" s="72" t="s">
        <v>623</v>
      </c>
      <c r="C377" s="135" t="s">
        <v>35</v>
      </c>
      <c r="D377" s="136" t="s">
        <v>10</v>
      </c>
      <c r="E377" s="136" t="s">
        <v>36</v>
      </c>
      <c r="F377" s="137"/>
      <c r="G377" s="134" t="s">
        <v>586</v>
      </c>
      <c r="H377" s="178">
        <v>1</v>
      </c>
      <c r="K377" s="21"/>
    </row>
    <row r="378" spans="1:11" ht="33.75">
      <c r="A378" s="134">
        <f t="shared" si="20"/>
        <v>5</v>
      </c>
      <c r="B378" s="72" t="s">
        <v>623</v>
      </c>
      <c r="C378" s="135" t="s">
        <v>187</v>
      </c>
      <c r="D378" s="136" t="s">
        <v>446</v>
      </c>
      <c r="E378" s="136"/>
      <c r="F378" s="137"/>
      <c r="G378" s="134" t="s">
        <v>20</v>
      </c>
      <c r="H378" s="178">
        <v>2</v>
      </c>
      <c r="K378" s="21"/>
    </row>
    <row r="379" spans="1:11" ht="12.75">
      <c r="A379" s="134">
        <f t="shared" si="20"/>
        <v>6</v>
      </c>
      <c r="B379" s="72" t="s">
        <v>623</v>
      </c>
      <c r="C379" s="135" t="s">
        <v>125</v>
      </c>
      <c r="D379" s="136"/>
      <c r="E379" s="136"/>
      <c r="F379" s="137"/>
      <c r="G379" s="134" t="s">
        <v>25</v>
      </c>
      <c r="H379" s="178">
        <v>1</v>
      </c>
      <c r="K379" s="21"/>
    </row>
    <row r="380" spans="1:11" ht="51">
      <c r="A380" s="134">
        <f t="shared" si="20"/>
        <v>7</v>
      </c>
      <c r="B380" s="72" t="s">
        <v>623</v>
      </c>
      <c r="C380" s="135" t="s">
        <v>447</v>
      </c>
      <c r="D380" s="136"/>
      <c r="E380" s="136"/>
      <c r="F380" s="137"/>
      <c r="G380" s="134" t="s">
        <v>25</v>
      </c>
      <c r="H380" s="178">
        <v>1</v>
      </c>
      <c r="K380" s="21"/>
    </row>
    <row r="381" spans="1:11" ht="12.75">
      <c r="A381" s="134">
        <f t="shared" si="20"/>
        <v>8</v>
      </c>
      <c r="B381" s="72" t="s">
        <v>623</v>
      </c>
      <c r="C381" s="135" t="s">
        <v>21</v>
      </c>
      <c r="D381" s="136"/>
      <c r="E381" s="136"/>
      <c r="F381" s="137"/>
      <c r="G381" s="134" t="s">
        <v>691</v>
      </c>
      <c r="H381" s="178">
        <v>1</v>
      </c>
      <c r="K381" s="21"/>
    </row>
    <row r="382" spans="1:11" ht="25.5">
      <c r="A382" s="351">
        <f t="shared" si="20"/>
        <v>9</v>
      </c>
      <c r="B382" s="352" t="s">
        <v>623</v>
      </c>
      <c r="C382" s="353" t="s">
        <v>37</v>
      </c>
      <c r="D382" s="354"/>
      <c r="E382" s="354"/>
      <c r="F382" s="355"/>
      <c r="G382" s="351" t="s">
        <v>591</v>
      </c>
      <c r="H382" s="356">
        <v>0.1</v>
      </c>
      <c r="K382" s="21"/>
    </row>
    <row r="383" spans="1:11" ht="25.5">
      <c r="A383" s="351">
        <f t="shared" si="20"/>
        <v>10</v>
      </c>
      <c r="B383" s="352" t="s">
        <v>623</v>
      </c>
      <c r="C383" s="353" t="s">
        <v>38</v>
      </c>
      <c r="D383" s="354"/>
      <c r="E383" s="354"/>
      <c r="F383" s="355"/>
      <c r="G383" s="351" t="s">
        <v>591</v>
      </c>
      <c r="H383" s="356">
        <v>0.1</v>
      </c>
      <c r="K383" s="21"/>
    </row>
    <row r="384" spans="1:11" ht="25.5">
      <c r="A384" s="134">
        <f t="shared" si="20"/>
        <v>11</v>
      </c>
      <c r="B384" s="72" t="s">
        <v>623</v>
      </c>
      <c r="C384" s="135" t="s">
        <v>173</v>
      </c>
      <c r="D384" s="136"/>
      <c r="E384" s="136"/>
      <c r="F384" s="137"/>
      <c r="G384" s="134" t="s">
        <v>691</v>
      </c>
      <c r="H384" s="178">
        <v>1</v>
      </c>
      <c r="K384" s="21"/>
    </row>
    <row r="385" spans="1:11" ht="25.5">
      <c r="A385" s="134">
        <f t="shared" si="20"/>
        <v>12</v>
      </c>
      <c r="B385" s="72" t="s">
        <v>623</v>
      </c>
      <c r="C385" s="135" t="s">
        <v>188</v>
      </c>
      <c r="D385" s="136"/>
      <c r="E385" s="136"/>
      <c r="F385" s="137"/>
      <c r="G385" s="134" t="s">
        <v>20</v>
      </c>
      <c r="H385" s="178">
        <v>1</v>
      </c>
      <c r="K385" s="21"/>
    </row>
    <row r="386" spans="1:11" ht="25.5">
      <c r="A386" s="134">
        <f t="shared" si="20"/>
        <v>13</v>
      </c>
      <c r="B386" s="72" t="s">
        <v>623</v>
      </c>
      <c r="C386" s="135" t="s">
        <v>624</v>
      </c>
      <c r="D386" s="136"/>
      <c r="E386" s="136"/>
      <c r="F386" s="137"/>
      <c r="G386" s="134" t="s">
        <v>25</v>
      </c>
      <c r="H386" s="178">
        <v>1</v>
      </c>
      <c r="K386" s="21"/>
    </row>
    <row r="387" spans="1:11" ht="25.5">
      <c r="A387" s="134">
        <f t="shared" si="20"/>
        <v>14</v>
      </c>
      <c r="B387" s="72" t="s">
        <v>623</v>
      </c>
      <c r="C387" s="135" t="s">
        <v>174</v>
      </c>
      <c r="D387" s="136"/>
      <c r="E387" s="136"/>
      <c r="F387" s="137"/>
      <c r="G387" s="134" t="s">
        <v>691</v>
      </c>
      <c r="H387" s="178">
        <v>1</v>
      </c>
      <c r="K387" s="21"/>
    </row>
    <row r="388" spans="1:11" ht="12.75" customHeight="1">
      <c r="A388" s="25"/>
      <c r="B388" s="72"/>
      <c r="C388" s="139" t="s">
        <v>314</v>
      </c>
      <c r="D388" s="140"/>
      <c r="E388" s="140"/>
      <c r="F388" s="141"/>
      <c r="G388" s="138"/>
      <c r="H388" s="160"/>
      <c r="K388" s="21"/>
    </row>
    <row r="389" spans="1:11" ht="63.75">
      <c r="A389" s="134">
        <v>1</v>
      </c>
      <c r="B389" s="72" t="s">
        <v>623</v>
      </c>
      <c r="C389" s="135" t="s">
        <v>169</v>
      </c>
      <c r="D389" s="136" t="s">
        <v>316</v>
      </c>
      <c r="E389" s="136" t="s">
        <v>317</v>
      </c>
      <c r="F389" s="137" t="s">
        <v>315</v>
      </c>
      <c r="G389" s="134" t="s">
        <v>25</v>
      </c>
      <c r="H389" s="178">
        <v>12</v>
      </c>
      <c r="K389" s="21"/>
    </row>
    <row r="390" spans="1:11" ht="22.5">
      <c r="A390" s="134">
        <f>A389+1</f>
        <v>2</v>
      </c>
      <c r="B390" s="72" t="s">
        <v>623</v>
      </c>
      <c r="C390" s="135" t="s">
        <v>35</v>
      </c>
      <c r="D390" s="136" t="s">
        <v>11</v>
      </c>
      <c r="E390" s="136" t="s">
        <v>36</v>
      </c>
      <c r="F390" s="137" t="s">
        <v>318</v>
      </c>
      <c r="G390" s="134" t="s">
        <v>586</v>
      </c>
      <c r="H390" s="178">
        <v>48</v>
      </c>
      <c r="K390" s="21"/>
    </row>
    <row r="391" spans="1:11" ht="22.5">
      <c r="A391" s="134">
        <f aca="true" t="shared" si="21" ref="A391:A399">A390+1</f>
        <v>3</v>
      </c>
      <c r="B391" s="72" t="s">
        <v>623</v>
      </c>
      <c r="C391" s="135" t="s">
        <v>35</v>
      </c>
      <c r="D391" s="136" t="s">
        <v>10</v>
      </c>
      <c r="E391" s="136" t="s">
        <v>36</v>
      </c>
      <c r="F391" s="137"/>
      <c r="G391" s="134" t="s">
        <v>586</v>
      </c>
      <c r="H391" s="178">
        <v>12</v>
      </c>
      <c r="K391" s="21"/>
    </row>
    <row r="392" spans="1:11" ht="33.75">
      <c r="A392" s="134">
        <f t="shared" si="21"/>
        <v>4</v>
      </c>
      <c r="B392" s="72" t="s">
        <v>623</v>
      </c>
      <c r="C392" s="135" t="s">
        <v>187</v>
      </c>
      <c r="D392" s="136" t="s">
        <v>446</v>
      </c>
      <c r="E392" s="136"/>
      <c r="F392" s="137"/>
      <c r="G392" s="134" t="s">
        <v>20</v>
      </c>
      <c r="H392" s="178">
        <v>12</v>
      </c>
      <c r="K392" s="21"/>
    </row>
    <row r="393" spans="1:11" ht="12.75">
      <c r="A393" s="134">
        <f t="shared" si="21"/>
        <v>5</v>
      </c>
      <c r="B393" s="72" t="s">
        <v>623</v>
      </c>
      <c r="C393" s="135" t="s">
        <v>125</v>
      </c>
      <c r="D393" s="136"/>
      <c r="E393" s="136"/>
      <c r="F393" s="137"/>
      <c r="G393" s="134" t="s">
        <v>25</v>
      </c>
      <c r="H393" s="178">
        <v>1</v>
      </c>
      <c r="K393" s="21"/>
    </row>
    <row r="394" spans="1:11" ht="51">
      <c r="A394" s="134">
        <f t="shared" si="21"/>
        <v>6</v>
      </c>
      <c r="B394" s="72" t="s">
        <v>623</v>
      </c>
      <c r="C394" s="135" t="s">
        <v>447</v>
      </c>
      <c r="D394" s="136"/>
      <c r="E394" s="136"/>
      <c r="F394" s="137"/>
      <c r="G394" s="134" t="s">
        <v>25</v>
      </c>
      <c r="H394" s="178">
        <v>1</v>
      </c>
      <c r="K394" s="21"/>
    </row>
    <row r="395" spans="1:11" ht="12.75">
      <c r="A395" s="134">
        <f t="shared" si="21"/>
        <v>7</v>
      </c>
      <c r="B395" s="72" t="s">
        <v>623</v>
      </c>
      <c r="C395" s="135" t="s">
        <v>21</v>
      </c>
      <c r="D395" s="136"/>
      <c r="E395" s="136"/>
      <c r="F395" s="137"/>
      <c r="G395" s="134" t="s">
        <v>691</v>
      </c>
      <c r="H395" s="178">
        <v>12</v>
      </c>
      <c r="K395" s="21"/>
    </row>
    <row r="396" spans="1:11" ht="25.5">
      <c r="A396" s="351">
        <f t="shared" si="21"/>
        <v>8</v>
      </c>
      <c r="B396" s="352" t="s">
        <v>623</v>
      </c>
      <c r="C396" s="353" t="s">
        <v>37</v>
      </c>
      <c r="D396" s="354"/>
      <c r="E396" s="354"/>
      <c r="F396" s="355"/>
      <c r="G396" s="351" t="s">
        <v>591</v>
      </c>
      <c r="H396" s="356">
        <v>1</v>
      </c>
      <c r="K396" s="21"/>
    </row>
    <row r="397" spans="1:11" ht="25.5">
      <c r="A397" s="351">
        <f t="shared" si="21"/>
        <v>9</v>
      </c>
      <c r="B397" s="352" t="s">
        <v>623</v>
      </c>
      <c r="C397" s="353" t="s">
        <v>38</v>
      </c>
      <c r="D397" s="354"/>
      <c r="E397" s="354"/>
      <c r="F397" s="355"/>
      <c r="G397" s="351" t="s">
        <v>591</v>
      </c>
      <c r="H397" s="356">
        <v>1</v>
      </c>
      <c r="K397" s="21"/>
    </row>
    <row r="398" spans="1:11" ht="25.5">
      <c r="A398" s="134">
        <f t="shared" si="21"/>
        <v>10</v>
      </c>
      <c r="B398" s="72" t="s">
        <v>623</v>
      </c>
      <c r="C398" s="135" t="s">
        <v>173</v>
      </c>
      <c r="D398" s="136"/>
      <c r="E398" s="136"/>
      <c r="F398" s="137"/>
      <c r="G398" s="134" t="s">
        <v>691</v>
      </c>
      <c r="H398" s="178">
        <v>12</v>
      </c>
      <c r="K398" s="21"/>
    </row>
    <row r="399" spans="1:11" ht="25.5">
      <c r="A399" s="134">
        <f t="shared" si="21"/>
        <v>11</v>
      </c>
      <c r="B399" s="72" t="s">
        <v>623</v>
      </c>
      <c r="C399" s="135" t="s">
        <v>624</v>
      </c>
      <c r="D399" s="136"/>
      <c r="E399" s="136"/>
      <c r="F399" s="137"/>
      <c r="G399" s="134" t="s">
        <v>25</v>
      </c>
      <c r="H399" s="178">
        <v>1</v>
      </c>
      <c r="K399" s="21"/>
    </row>
    <row r="400" spans="1:11" ht="25.5">
      <c r="A400" s="134">
        <f>A398+1</f>
        <v>11</v>
      </c>
      <c r="B400" s="72" t="s">
        <v>623</v>
      </c>
      <c r="C400" s="135" t="s">
        <v>174</v>
      </c>
      <c r="D400" s="136"/>
      <c r="E400" s="136"/>
      <c r="F400" s="137"/>
      <c r="G400" s="134" t="s">
        <v>691</v>
      </c>
      <c r="H400" s="178">
        <v>12</v>
      </c>
      <c r="K400" s="21"/>
    </row>
    <row r="401" spans="1:11" ht="12.75" customHeight="1">
      <c r="A401" s="25"/>
      <c r="B401" s="72"/>
      <c r="C401" s="139" t="s">
        <v>319</v>
      </c>
      <c r="D401" s="140"/>
      <c r="E401" s="140"/>
      <c r="F401" s="141"/>
      <c r="G401" s="138"/>
      <c r="H401" s="160"/>
      <c r="K401" s="21"/>
    </row>
    <row r="402" spans="1:11" ht="63.75">
      <c r="A402" s="134">
        <v>1</v>
      </c>
      <c r="B402" s="72" t="s">
        <v>623</v>
      </c>
      <c r="C402" s="135" t="s">
        <v>169</v>
      </c>
      <c r="D402" s="136" t="s">
        <v>321</v>
      </c>
      <c r="E402" s="136" t="s">
        <v>322</v>
      </c>
      <c r="F402" s="137" t="s">
        <v>320</v>
      </c>
      <c r="G402" s="134" t="s">
        <v>25</v>
      </c>
      <c r="H402" s="178">
        <v>2</v>
      </c>
      <c r="K402" s="21"/>
    </row>
    <row r="403" spans="1:11" ht="63.75">
      <c r="A403" s="134">
        <v>1</v>
      </c>
      <c r="B403" s="72" t="s">
        <v>623</v>
      </c>
      <c r="C403" s="135" t="s">
        <v>169</v>
      </c>
      <c r="D403" s="136" t="s">
        <v>324</v>
      </c>
      <c r="E403" s="136" t="s">
        <v>325</v>
      </c>
      <c r="F403" s="137" t="s">
        <v>323</v>
      </c>
      <c r="G403" s="134" t="s">
        <v>25</v>
      </c>
      <c r="H403" s="178">
        <v>1</v>
      </c>
      <c r="K403" s="21"/>
    </row>
    <row r="404" spans="1:11" ht="33.75">
      <c r="A404" s="134">
        <f>A402+1</f>
        <v>2</v>
      </c>
      <c r="B404" s="72" t="s">
        <v>623</v>
      </c>
      <c r="C404" s="135" t="s">
        <v>35</v>
      </c>
      <c r="D404" s="136" t="s">
        <v>10</v>
      </c>
      <c r="E404" s="136" t="s">
        <v>36</v>
      </c>
      <c r="F404" s="137" t="s">
        <v>326</v>
      </c>
      <c r="G404" s="134" t="s">
        <v>586</v>
      </c>
      <c r="H404" s="178">
        <v>4</v>
      </c>
      <c r="K404" s="21"/>
    </row>
    <row r="405" spans="1:11" ht="25.5">
      <c r="A405" s="134">
        <f aca="true" t="shared" si="22" ref="A405:A418">A404+1</f>
        <v>3</v>
      </c>
      <c r="B405" s="72" t="s">
        <v>623</v>
      </c>
      <c r="C405" s="135" t="s">
        <v>180</v>
      </c>
      <c r="D405" s="136" t="s">
        <v>181</v>
      </c>
      <c r="E405" s="136"/>
      <c r="F405" s="137" t="s">
        <v>327</v>
      </c>
      <c r="G405" s="134" t="s">
        <v>20</v>
      </c>
      <c r="H405" s="178">
        <v>2</v>
      </c>
      <c r="K405" s="21"/>
    </row>
    <row r="406" spans="1:11" ht="25.5">
      <c r="A406" s="134">
        <f t="shared" si="22"/>
        <v>4</v>
      </c>
      <c r="B406" s="72" t="s">
        <v>623</v>
      </c>
      <c r="C406" s="135" t="s">
        <v>180</v>
      </c>
      <c r="D406" s="136" t="s">
        <v>252</v>
      </c>
      <c r="E406" s="136"/>
      <c r="F406" s="137" t="s">
        <v>328</v>
      </c>
      <c r="G406" s="134" t="s">
        <v>20</v>
      </c>
      <c r="H406" s="178">
        <v>1</v>
      </c>
      <c r="K406" s="21"/>
    </row>
    <row r="407" spans="1:11" ht="22.5">
      <c r="A407" s="134">
        <f t="shared" si="22"/>
        <v>5</v>
      </c>
      <c r="B407" s="72" t="s">
        <v>623</v>
      </c>
      <c r="C407" s="135" t="s">
        <v>185</v>
      </c>
      <c r="D407" s="136" t="s">
        <v>186</v>
      </c>
      <c r="E407" s="136"/>
      <c r="F407" s="137" t="s">
        <v>329</v>
      </c>
      <c r="G407" s="134" t="s">
        <v>20</v>
      </c>
      <c r="H407" s="178">
        <v>3</v>
      </c>
      <c r="K407" s="21"/>
    </row>
    <row r="408" spans="1:11" ht="22.5">
      <c r="A408" s="134">
        <f t="shared" si="22"/>
        <v>6</v>
      </c>
      <c r="B408" s="72" t="s">
        <v>623</v>
      </c>
      <c r="C408" s="135" t="s">
        <v>35</v>
      </c>
      <c r="D408" s="136" t="s">
        <v>10</v>
      </c>
      <c r="E408" s="136" t="s">
        <v>36</v>
      </c>
      <c r="F408" s="137"/>
      <c r="G408" s="134" t="s">
        <v>586</v>
      </c>
      <c r="H408" s="178">
        <v>3</v>
      </c>
      <c r="K408" s="21"/>
    </row>
    <row r="409" spans="1:11" ht="12.75">
      <c r="A409" s="134">
        <f t="shared" si="22"/>
        <v>7</v>
      </c>
      <c r="B409" s="72" t="s">
        <v>623</v>
      </c>
      <c r="C409" s="135" t="s">
        <v>125</v>
      </c>
      <c r="D409" s="136"/>
      <c r="E409" s="136"/>
      <c r="F409" s="137"/>
      <c r="G409" s="134" t="s">
        <v>25</v>
      </c>
      <c r="H409" s="178">
        <v>1</v>
      </c>
      <c r="K409" s="21"/>
    </row>
    <row r="410" spans="1:11" ht="51">
      <c r="A410" s="134">
        <f t="shared" si="22"/>
        <v>8</v>
      </c>
      <c r="B410" s="72" t="s">
        <v>623</v>
      </c>
      <c r="C410" s="135" t="s">
        <v>447</v>
      </c>
      <c r="D410" s="136"/>
      <c r="E410" s="136"/>
      <c r="F410" s="137"/>
      <c r="G410" s="134" t="s">
        <v>25</v>
      </c>
      <c r="H410" s="178">
        <v>1</v>
      </c>
      <c r="K410" s="21"/>
    </row>
    <row r="411" spans="1:11" ht="12.75">
      <c r="A411" s="134">
        <f t="shared" si="22"/>
        <v>9</v>
      </c>
      <c r="B411" s="72" t="s">
        <v>623</v>
      </c>
      <c r="C411" s="135" t="s">
        <v>21</v>
      </c>
      <c r="D411" s="136"/>
      <c r="E411" s="136"/>
      <c r="F411" s="137"/>
      <c r="G411" s="134" t="s">
        <v>691</v>
      </c>
      <c r="H411" s="178">
        <v>3</v>
      </c>
      <c r="K411" s="21"/>
    </row>
    <row r="412" spans="1:11" ht="25.5">
      <c r="A412" s="351">
        <f t="shared" si="22"/>
        <v>10</v>
      </c>
      <c r="B412" s="352" t="s">
        <v>623</v>
      </c>
      <c r="C412" s="353" t="s">
        <v>37</v>
      </c>
      <c r="D412" s="354"/>
      <c r="E412" s="354"/>
      <c r="F412" s="355"/>
      <c r="G412" s="351" t="s">
        <v>591</v>
      </c>
      <c r="H412" s="356">
        <v>0.1</v>
      </c>
      <c r="K412" s="21"/>
    </row>
    <row r="413" spans="1:11" ht="25.5">
      <c r="A413" s="351">
        <f t="shared" si="22"/>
        <v>11</v>
      </c>
      <c r="B413" s="352" t="s">
        <v>623</v>
      </c>
      <c r="C413" s="353" t="s">
        <v>38</v>
      </c>
      <c r="D413" s="354"/>
      <c r="E413" s="354"/>
      <c r="F413" s="355"/>
      <c r="G413" s="351" t="s">
        <v>591</v>
      </c>
      <c r="H413" s="356">
        <v>0.1</v>
      </c>
      <c r="K413" s="21"/>
    </row>
    <row r="414" spans="1:11" ht="25.5">
      <c r="A414" s="134">
        <f t="shared" si="22"/>
        <v>12</v>
      </c>
      <c r="B414" s="72" t="s">
        <v>623</v>
      </c>
      <c r="C414" s="135" t="s">
        <v>173</v>
      </c>
      <c r="D414" s="136"/>
      <c r="E414" s="136"/>
      <c r="F414" s="137"/>
      <c r="G414" s="134" t="s">
        <v>691</v>
      </c>
      <c r="H414" s="178">
        <v>3</v>
      </c>
      <c r="K414" s="21"/>
    </row>
    <row r="415" spans="1:11" ht="25.5">
      <c r="A415" s="134">
        <f t="shared" si="22"/>
        <v>13</v>
      </c>
      <c r="B415" s="72" t="s">
        <v>623</v>
      </c>
      <c r="C415" s="135" t="s">
        <v>188</v>
      </c>
      <c r="D415" s="136"/>
      <c r="E415" s="136"/>
      <c r="F415" s="137"/>
      <c r="G415" s="134" t="s">
        <v>20</v>
      </c>
      <c r="H415" s="178">
        <v>3</v>
      </c>
      <c r="K415" s="21"/>
    </row>
    <row r="416" spans="1:11" ht="12.75">
      <c r="A416" s="134">
        <f t="shared" si="22"/>
        <v>14</v>
      </c>
      <c r="B416" s="72" t="s">
        <v>623</v>
      </c>
      <c r="C416" s="135" t="s">
        <v>189</v>
      </c>
      <c r="D416" s="136"/>
      <c r="E416" s="136"/>
      <c r="F416" s="137"/>
      <c r="G416" s="134" t="s">
        <v>20</v>
      </c>
      <c r="H416" s="178">
        <v>3</v>
      </c>
      <c r="K416" s="21"/>
    </row>
    <row r="417" spans="1:11" ht="25.5">
      <c r="A417" s="134">
        <f t="shared" si="22"/>
        <v>15</v>
      </c>
      <c r="B417" s="72" t="s">
        <v>623</v>
      </c>
      <c r="C417" s="135" t="s">
        <v>624</v>
      </c>
      <c r="D417" s="136"/>
      <c r="E417" s="136"/>
      <c r="F417" s="137"/>
      <c r="G417" s="134" t="s">
        <v>25</v>
      </c>
      <c r="H417" s="178">
        <v>1</v>
      </c>
      <c r="K417" s="21"/>
    </row>
    <row r="418" spans="1:11" ht="25.5">
      <c r="A418" s="134">
        <f t="shared" si="22"/>
        <v>16</v>
      </c>
      <c r="B418" s="72" t="s">
        <v>623</v>
      </c>
      <c r="C418" s="135" t="s">
        <v>174</v>
      </c>
      <c r="D418" s="136"/>
      <c r="E418" s="136"/>
      <c r="F418" s="137"/>
      <c r="G418" s="134" t="s">
        <v>691</v>
      </c>
      <c r="H418" s="178">
        <v>3</v>
      </c>
      <c r="K418" s="21"/>
    </row>
    <row r="419" spans="1:11" ht="12.75" customHeight="1">
      <c r="A419" s="25"/>
      <c r="B419" s="72"/>
      <c r="C419" s="139" t="s">
        <v>330</v>
      </c>
      <c r="D419" s="140"/>
      <c r="E419" s="140"/>
      <c r="F419" s="141"/>
      <c r="G419" s="138"/>
      <c r="H419" s="160"/>
      <c r="K419" s="21"/>
    </row>
    <row r="420" spans="1:11" ht="63.75">
      <c r="A420" s="134">
        <v>1</v>
      </c>
      <c r="B420" s="72" t="s">
        <v>623</v>
      </c>
      <c r="C420" s="135" t="s">
        <v>169</v>
      </c>
      <c r="D420" s="136" t="s">
        <v>321</v>
      </c>
      <c r="E420" s="136" t="s">
        <v>322</v>
      </c>
      <c r="F420" s="137" t="s">
        <v>331</v>
      </c>
      <c r="G420" s="134" t="s">
        <v>25</v>
      </c>
      <c r="H420" s="178">
        <v>3</v>
      </c>
      <c r="K420" s="21"/>
    </row>
    <row r="421" spans="1:11" ht="22.5">
      <c r="A421" s="134">
        <f>A420+1</f>
        <v>2</v>
      </c>
      <c r="B421" s="72" t="s">
        <v>623</v>
      </c>
      <c r="C421" s="135" t="s">
        <v>35</v>
      </c>
      <c r="D421" s="136" t="s">
        <v>10</v>
      </c>
      <c r="E421" s="136" t="s">
        <v>36</v>
      </c>
      <c r="F421" s="137" t="s">
        <v>332</v>
      </c>
      <c r="G421" s="134" t="s">
        <v>586</v>
      </c>
      <c r="H421" s="178">
        <v>3</v>
      </c>
      <c r="K421" s="21"/>
    </row>
    <row r="422" spans="1:11" ht="25.5">
      <c r="A422" s="134">
        <f aca="true" t="shared" si="23" ref="A422:A435">A421+1</f>
        <v>3</v>
      </c>
      <c r="B422" s="72" t="s">
        <v>623</v>
      </c>
      <c r="C422" s="135" t="s">
        <v>180</v>
      </c>
      <c r="D422" s="136" t="s">
        <v>181</v>
      </c>
      <c r="E422" s="136"/>
      <c r="F422" s="137" t="s">
        <v>333</v>
      </c>
      <c r="G422" s="134" t="s">
        <v>20</v>
      </c>
      <c r="H422" s="178">
        <v>2</v>
      </c>
      <c r="K422" s="21"/>
    </row>
    <row r="423" spans="1:11" ht="25.5">
      <c r="A423" s="134">
        <f t="shared" si="23"/>
        <v>4</v>
      </c>
      <c r="B423" s="72" t="s">
        <v>623</v>
      </c>
      <c r="C423" s="135" t="s">
        <v>180</v>
      </c>
      <c r="D423" s="136" t="s">
        <v>279</v>
      </c>
      <c r="E423" s="136"/>
      <c r="F423" s="137" t="s">
        <v>334</v>
      </c>
      <c r="G423" s="134" t="s">
        <v>20</v>
      </c>
      <c r="H423" s="178">
        <v>1</v>
      </c>
      <c r="K423" s="21"/>
    </row>
    <row r="424" spans="1:11" ht="22.5">
      <c r="A424" s="134">
        <f t="shared" si="23"/>
        <v>5</v>
      </c>
      <c r="B424" s="72" t="s">
        <v>623</v>
      </c>
      <c r="C424" s="135" t="s">
        <v>185</v>
      </c>
      <c r="D424" s="136" t="s">
        <v>186</v>
      </c>
      <c r="E424" s="136"/>
      <c r="F424" s="137" t="s">
        <v>335</v>
      </c>
      <c r="G424" s="134" t="s">
        <v>20</v>
      </c>
      <c r="H424" s="178">
        <v>3</v>
      </c>
      <c r="K424" s="21"/>
    </row>
    <row r="425" spans="1:11" ht="22.5">
      <c r="A425" s="134">
        <f t="shared" si="23"/>
        <v>6</v>
      </c>
      <c r="B425" s="72" t="s">
        <v>623</v>
      </c>
      <c r="C425" s="135" t="s">
        <v>35</v>
      </c>
      <c r="D425" s="136" t="s">
        <v>10</v>
      </c>
      <c r="E425" s="136" t="s">
        <v>36</v>
      </c>
      <c r="F425" s="137"/>
      <c r="G425" s="134" t="s">
        <v>586</v>
      </c>
      <c r="H425" s="178">
        <v>3</v>
      </c>
      <c r="K425" s="21"/>
    </row>
    <row r="426" spans="1:11" ht="12.75">
      <c r="A426" s="134">
        <f t="shared" si="23"/>
        <v>7</v>
      </c>
      <c r="B426" s="72" t="s">
        <v>623</v>
      </c>
      <c r="C426" s="135" t="s">
        <v>125</v>
      </c>
      <c r="D426" s="136"/>
      <c r="E426" s="136"/>
      <c r="F426" s="137"/>
      <c r="G426" s="134" t="s">
        <v>25</v>
      </c>
      <c r="H426" s="178">
        <v>1</v>
      </c>
      <c r="K426" s="21"/>
    </row>
    <row r="427" spans="1:11" ht="51">
      <c r="A427" s="134">
        <f t="shared" si="23"/>
        <v>8</v>
      </c>
      <c r="B427" s="72" t="s">
        <v>623</v>
      </c>
      <c r="C427" s="135" t="s">
        <v>447</v>
      </c>
      <c r="D427" s="136"/>
      <c r="E427" s="136"/>
      <c r="F427" s="137"/>
      <c r="G427" s="134" t="s">
        <v>25</v>
      </c>
      <c r="H427" s="178">
        <v>1</v>
      </c>
      <c r="K427" s="21"/>
    </row>
    <row r="428" spans="1:11" ht="12.75">
      <c r="A428" s="134">
        <f t="shared" si="23"/>
        <v>9</v>
      </c>
      <c r="B428" s="72" t="s">
        <v>623</v>
      </c>
      <c r="C428" s="135" t="s">
        <v>21</v>
      </c>
      <c r="D428" s="136"/>
      <c r="E428" s="136"/>
      <c r="F428" s="137"/>
      <c r="G428" s="134" t="s">
        <v>691</v>
      </c>
      <c r="H428" s="178">
        <v>3</v>
      </c>
      <c r="K428" s="21"/>
    </row>
    <row r="429" spans="1:11" ht="25.5">
      <c r="A429" s="351">
        <f t="shared" si="23"/>
        <v>10</v>
      </c>
      <c r="B429" s="352" t="s">
        <v>623</v>
      </c>
      <c r="C429" s="353" t="s">
        <v>37</v>
      </c>
      <c r="D429" s="354"/>
      <c r="E429" s="354"/>
      <c r="F429" s="355"/>
      <c r="G429" s="351" t="s">
        <v>591</v>
      </c>
      <c r="H429" s="356">
        <v>0.1</v>
      </c>
      <c r="K429" s="21"/>
    </row>
    <row r="430" spans="1:11" ht="25.5">
      <c r="A430" s="351">
        <f t="shared" si="23"/>
        <v>11</v>
      </c>
      <c r="B430" s="352" t="s">
        <v>623</v>
      </c>
      <c r="C430" s="353" t="s">
        <v>38</v>
      </c>
      <c r="D430" s="354"/>
      <c r="E430" s="354"/>
      <c r="F430" s="355"/>
      <c r="G430" s="351" t="s">
        <v>591</v>
      </c>
      <c r="H430" s="356">
        <v>0.1</v>
      </c>
      <c r="K430" s="21"/>
    </row>
    <row r="431" spans="1:11" ht="25.5">
      <c r="A431" s="134">
        <f t="shared" si="23"/>
        <v>12</v>
      </c>
      <c r="B431" s="72" t="s">
        <v>623</v>
      </c>
      <c r="C431" s="135" t="s">
        <v>173</v>
      </c>
      <c r="D431" s="136"/>
      <c r="E431" s="136"/>
      <c r="F431" s="137"/>
      <c r="G431" s="134" t="s">
        <v>691</v>
      </c>
      <c r="H431" s="178">
        <v>3</v>
      </c>
      <c r="K431" s="21"/>
    </row>
    <row r="432" spans="1:11" ht="25.5">
      <c r="A432" s="134">
        <f t="shared" si="23"/>
        <v>13</v>
      </c>
      <c r="B432" s="72" t="s">
        <v>623</v>
      </c>
      <c r="C432" s="135" t="s">
        <v>188</v>
      </c>
      <c r="D432" s="136"/>
      <c r="E432" s="136"/>
      <c r="F432" s="137"/>
      <c r="G432" s="134" t="s">
        <v>20</v>
      </c>
      <c r="H432" s="178">
        <v>3</v>
      </c>
      <c r="K432" s="21"/>
    </row>
    <row r="433" spans="1:11" ht="12.75">
      <c r="A433" s="134">
        <f t="shared" si="23"/>
        <v>14</v>
      </c>
      <c r="B433" s="72" t="s">
        <v>623</v>
      </c>
      <c r="C433" s="135" t="s">
        <v>189</v>
      </c>
      <c r="D433" s="136"/>
      <c r="E433" s="136"/>
      <c r="F433" s="137"/>
      <c r="G433" s="134" t="s">
        <v>20</v>
      </c>
      <c r="H433" s="178">
        <v>3</v>
      </c>
      <c r="K433" s="21"/>
    </row>
    <row r="434" spans="1:11" ht="25.5">
      <c r="A434" s="134">
        <f t="shared" si="23"/>
        <v>15</v>
      </c>
      <c r="B434" s="72" t="s">
        <v>623</v>
      </c>
      <c r="C434" s="135" t="s">
        <v>624</v>
      </c>
      <c r="D434" s="136"/>
      <c r="E434" s="136"/>
      <c r="F434" s="137"/>
      <c r="G434" s="134" t="s">
        <v>25</v>
      </c>
      <c r="H434" s="178">
        <v>1</v>
      </c>
      <c r="K434" s="21"/>
    </row>
    <row r="435" spans="1:11" ht="25.5">
      <c r="A435" s="134">
        <f t="shared" si="23"/>
        <v>16</v>
      </c>
      <c r="B435" s="72" t="s">
        <v>623</v>
      </c>
      <c r="C435" s="135" t="s">
        <v>174</v>
      </c>
      <c r="D435" s="136"/>
      <c r="E435" s="136"/>
      <c r="F435" s="137"/>
      <c r="G435" s="134" t="s">
        <v>691</v>
      </c>
      <c r="H435" s="178">
        <v>3</v>
      </c>
      <c r="K435" s="21"/>
    </row>
    <row r="436" spans="1:11" ht="12.75" customHeight="1">
      <c r="A436" s="25"/>
      <c r="B436" s="72"/>
      <c r="C436" s="139" t="s">
        <v>281</v>
      </c>
      <c r="D436" s="140"/>
      <c r="E436" s="140"/>
      <c r="F436" s="141"/>
      <c r="G436" s="138"/>
      <c r="H436" s="160"/>
      <c r="K436" s="21"/>
    </row>
    <row r="437" spans="1:11" ht="63.75">
      <c r="A437" s="134">
        <v>1</v>
      </c>
      <c r="B437" s="72" t="s">
        <v>623</v>
      </c>
      <c r="C437" s="135" t="s">
        <v>169</v>
      </c>
      <c r="D437" s="136" t="s">
        <v>321</v>
      </c>
      <c r="E437" s="136" t="s">
        <v>337</v>
      </c>
      <c r="F437" s="137" t="s">
        <v>336</v>
      </c>
      <c r="G437" s="134" t="s">
        <v>25</v>
      </c>
      <c r="H437" s="178">
        <v>3</v>
      </c>
      <c r="K437" s="21"/>
    </row>
    <row r="438" spans="1:11" ht="22.5">
      <c r="A438" s="134">
        <f>A437+1</f>
        <v>2</v>
      </c>
      <c r="B438" s="72" t="s">
        <v>623</v>
      </c>
      <c r="C438" s="135" t="s">
        <v>35</v>
      </c>
      <c r="D438" s="136" t="s">
        <v>10</v>
      </c>
      <c r="E438" s="136" t="s">
        <v>36</v>
      </c>
      <c r="F438" s="137" t="s">
        <v>338</v>
      </c>
      <c r="G438" s="134" t="s">
        <v>586</v>
      </c>
      <c r="H438" s="178">
        <v>3</v>
      </c>
      <c r="K438" s="21"/>
    </row>
    <row r="439" spans="1:11" ht="25.5">
      <c r="A439" s="134">
        <f aca="true" t="shared" si="24" ref="A439:A451">A438+1</f>
        <v>3</v>
      </c>
      <c r="B439" s="72" t="s">
        <v>623</v>
      </c>
      <c r="C439" s="135" t="s">
        <v>180</v>
      </c>
      <c r="D439" s="136" t="s">
        <v>181</v>
      </c>
      <c r="E439" s="136"/>
      <c r="F439" s="137" t="s">
        <v>339</v>
      </c>
      <c r="G439" s="134" t="s">
        <v>20</v>
      </c>
      <c r="H439" s="178">
        <v>2</v>
      </c>
      <c r="K439" s="21"/>
    </row>
    <row r="440" spans="1:11" ht="25.5">
      <c r="A440" s="134">
        <f t="shared" si="24"/>
        <v>4</v>
      </c>
      <c r="B440" s="72" t="s">
        <v>623</v>
      </c>
      <c r="C440" s="135" t="s">
        <v>180</v>
      </c>
      <c r="D440" s="136" t="s">
        <v>260</v>
      </c>
      <c r="E440" s="136"/>
      <c r="F440" s="137" t="s">
        <v>340</v>
      </c>
      <c r="G440" s="134" t="s">
        <v>20</v>
      </c>
      <c r="H440" s="178">
        <v>1</v>
      </c>
      <c r="K440" s="21"/>
    </row>
    <row r="441" spans="1:11" ht="22.5">
      <c r="A441" s="134">
        <f t="shared" si="24"/>
        <v>5</v>
      </c>
      <c r="B441" s="72" t="s">
        <v>623</v>
      </c>
      <c r="C441" s="135" t="s">
        <v>185</v>
      </c>
      <c r="D441" s="136" t="s">
        <v>186</v>
      </c>
      <c r="E441" s="136"/>
      <c r="F441" s="137" t="s">
        <v>341</v>
      </c>
      <c r="G441" s="134" t="s">
        <v>20</v>
      </c>
      <c r="H441" s="178">
        <v>3</v>
      </c>
      <c r="K441" s="21"/>
    </row>
    <row r="442" spans="1:11" ht="22.5">
      <c r="A442" s="134">
        <f t="shared" si="24"/>
        <v>6</v>
      </c>
      <c r="B442" s="72" t="s">
        <v>623</v>
      </c>
      <c r="C442" s="135" t="s">
        <v>35</v>
      </c>
      <c r="D442" s="136" t="s">
        <v>10</v>
      </c>
      <c r="E442" s="136" t="s">
        <v>36</v>
      </c>
      <c r="F442" s="137"/>
      <c r="G442" s="134" t="s">
        <v>586</v>
      </c>
      <c r="H442" s="178">
        <v>3</v>
      </c>
      <c r="K442" s="21"/>
    </row>
    <row r="443" spans="1:11" ht="12.75">
      <c r="A443" s="134">
        <f t="shared" si="24"/>
        <v>7</v>
      </c>
      <c r="B443" s="72" t="s">
        <v>623</v>
      </c>
      <c r="C443" s="135" t="s">
        <v>125</v>
      </c>
      <c r="D443" s="136"/>
      <c r="E443" s="136"/>
      <c r="F443" s="137"/>
      <c r="G443" s="134" t="s">
        <v>25</v>
      </c>
      <c r="H443" s="178">
        <v>1</v>
      </c>
      <c r="K443" s="21"/>
    </row>
    <row r="444" spans="1:11" ht="51">
      <c r="A444" s="134">
        <f t="shared" si="24"/>
        <v>8</v>
      </c>
      <c r="B444" s="72" t="s">
        <v>623</v>
      </c>
      <c r="C444" s="135" t="s">
        <v>447</v>
      </c>
      <c r="D444" s="136"/>
      <c r="E444" s="136"/>
      <c r="F444" s="137"/>
      <c r="G444" s="134" t="s">
        <v>25</v>
      </c>
      <c r="H444" s="178">
        <v>1</v>
      </c>
      <c r="K444" s="21"/>
    </row>
    <row r="445" spans="1:11" ht="12.75">
      <c r="A445" s="134">
        <f t="shared" si="24"/>
        <v>9</v>
      </c>
      <c r="B445" s="72" t="s">
        <v>623</v>
      </c>
      <c r="C445" s="135" t="s">
        <v>21</v>
      </c>
      <c r="D445" s="136"/>
      <c r="E445" s="136"/>
      <c r="F445" s="137"/>
      <c r="G445" s="134" t="s">
        <v>691</v>
      </c>
      <c r="H445" s="178">
        <v>3</v>
      </c>
      <c r="K445" s="21"/>
    </row>
    <row r="446" spans="1:11" ht="25.5">
      <c r="A446" s="351">
        <f t="shared" si="24"/>
        <v>10</v>
      </c>
      <c r="B446" s="352" t="s">
        <v>623</v>
      </c>
      <c r="C446" s="353" t="s">
        <v>37</v>
      </c>
      <c r="D446" s="354"/>
      <c r="E446" s="354"/>
      <c r="F446" s="355"/>
      <c r="G446" s="351" t="s">
        <v>591</v>
      </c>
      <c r="H446" s="356">
        <v>0.1</v>
      </c>
      <c r="K446" s="21"/>
    </row>
    <row r="447" spans="1:11" ht="25.5">
      <c r="A447" s="351">
        <f t="shared" si="24"/>
        <v>11</v>
      </c>
      <c r="B447" s="352" t="s">
        <v>623</v>
      </c>
      <c r="C447" s="353" t="s">
        <v>38</v>
      </c>
      <c r="D447" s="354"/>
      <c r="E447" s="354"/>
      <c r="F447" s="355"/>
      <c r="G447" s="351" t="s">
        <v>591</v>
      </c>
      <c r="H447" s="356">
        <v>0.1</v>
      </c>
      <c r="K447" s="21"/>
    </row>
    <row r="448" spans="1:11" ht="25.5">
      <c r="A448" s="134">
        <f t="shared" si="24"/>
        <v>12</v>
      </c>
      <c r="B448" s="72" t="s">
        <v>623</v>
      </c>
      <c r="C448" s="135" t="s">
        <v>173</v>
      </c>
      <c r="D448" s="136"/>
      <c r="E448" s="136"/>
      <c r="F448" s="137"/>
      <c r="G448" s="134" t="s">
        <v>691</v>
      </c>
      <c r="H448" s="178">
        <v>3</v>
      </c>
      <c r="K448" s="21"/>
    </row>
    <row r="449" spans="1:11" ht="25.5">
      <c r="A449" s="134">
        <f t="shared" si="24"/>
        <v>13</v>
      </c>
      <c r="B449" s="72" t="s">
        <v>623</v>
      </c>
      <c r="C449" s="135" t="s">
        <v>188</v>
      </c>
      <c r="D449" s="136"/>
      <c r="E449" s="136"/>
      <c r="F449" s="137"/>
      <c r="G449" s="134" t="s">
        <v>20</v>
      </c>
      <c r="H449" s="178">
        <v>3</v>
      </c>
      <c r="K449" s="21"/>
    </row>
    <row r="450" spans="1:11" ht="12.75">
      <c r="A450" s="134">
        <f t="shared" si="24"/>
        <v>14</v>
      </c>
      <c r="B450" s="72" t="s">
        <v>623</v>
      </c>
      <c r="C450" s="135" t="s">
        <v>189</v>
      </c>
      <c r="D450" s="136"/>
      <c r="E450" s="136"/>
      <c r="F450" s="137"/>
      <c r="G450" s="134" t="s">
        <v>20</v>
      </c>
      <c r="H450" s="178">
        <v>3</v>
      </c>
      <c r="K450" s="21"/>
    </row>
    <row r="451" spans="1:11" ht="25.5">
      <c r="A451" s="134">
        <f t="shared" si="24"/>
        <v>15</v>
      </c>
      <c r="B451" s="72" t="s">
        <v>623</v>
      </c>
      <c r="C451" s="135" t="s">
        <v>624</v>
      </c>
      <c r="D451" s="136"/>
      <c r="E451" s="136"/>
      <c r="F451" s="137"/>
      <c r="G451" s="134" t="s">
        <v>25</v>
      </c>
      <c r="H451" s="178">
        <v>1</v>
      </c>
      <c r="K451" s="21"/>
    </row>
    <row r="452" spans="1:11" ht="25.5">
      <c r="A452" s="134">
        <v>16</v>
      </c>
      <c r="B452" s="72" t="s">
        <v>623</v>
      </c>
      <c r="C452" s="135" t="s">
        <v>174</v>
      </c>
      <c r="D452" s="136"/>
      <c r="E452" s="136"/>
      <c r="F452" s="137"/>
      <c r="G452" s="134" t="s">
        <v>691</v>
      </c>
      <c r="H452" s="178">
        <v>3</v>
      </c>
      <c r="K452" s="21"/>
    </row>
    <row r="453" spans="1:11" ht="12.75" customHeight="1">
      <c r="A453" s="25"/>
      <c r="B453" s="72"/>
      <c r="C453" s="139" t="s">
        <v>342</v>
      </c>
      <c r="D453" s="140"/>
      <c r="E453" s="140"/>
      <c r="F453" s="141"/>
      <c r="G453" s="138"/>
      <c r="H453" s="160"/>
      <c r="K453" s="21"/>
    </row>
    <row r="454" spans="1:11" ht="63.75">
      <c r="A454" s="134">
        <v>1</v>
      </c>
      <c r="B454" s="72" t="s">
        <v>623</v>
      </c>
      <c r="C454" s="135" t="s">
        <v>169</v>
      </c>
      <c r="D454" s="136" t="s">
        <v>321</v>
      </c>
      <c r="E454" s="136" t="s">
        <v>322</v>
      </c>
      <c r="F454" s="137" t="s">
        <v>343</v>
      </c>
      <c r="G454" s="134" t="s">
        <v>25</v>
      </c>
      <c r="H454" s="178">
        <v>3</v>
      </c>
      <c r="K454" s="21"/>
    </row>
    <row r="455" spans="1:11" ht="22.5">
      <c r="A455" s="134">
        <f>A454+1</f>
        <v>2</v>
      </c>
      <c r="B455" s="72" t="s">
        <v>623</v>
      </c>
      <c r="C455" s="135" t="s">
        <v>35</v>
      </c>
      <c r="D455" s="136" t="s">
        <v>10</v>
      </c>
      <c r="E455" s="136" t="s">
        <v>36</v>
      </c>
      <c r="F455" s="137" t="s">
        <v>344</v>
      </c>
      <c r="G455" s="134" t="s">
        <v>586</v>
      </c>
      <c r="H455" s="178">
        <v>4</v>
      </c>
      <c r="K455" s="21"/>
    </row>
    <row r="456" spans="1:11" ht="25.5">
      <c r="A456" s="134">
        <f aca="true" t="shared" si="25" ref="A456:A468">A455+1</f>
        <v>3</v>
      </c>
      <c r="B456" s="72" t="s">
        <v>623</v>
      </c>
      <c r="C456" s="135" t="s">
        <v>180</v>
      </c>
      <c r="D456" s="136" t="s">
        <v>181</v>
      </c>
      <c r="E456" s="136"/>
      <c r="F456" s="137" t="s">
        <v>345</v>
      </c>
      <c r="G456" s="134" t="s">
        <v>20</v>
      </c>
      <c r="H456" s="178">
        <v>2</v>
      </c>
      <c r="K456" s="21"/>
    </row>
    <row r="457" spans="1:11" ht="25.5">
      <c r="A457" s="134">
        <f t="shared" si="25"/>
        <v>4</v>
      </c>
      <c r="B457" s="72" t="s">
        <v>623</v>
      </c>
      <c r="C457" s="135" t="s">
        <v>180</v>
      </c>
      <c r="D457" s="136" t="s">
        <v>279</v>
      </c>
      <c r="E457" s="136"/>
      <c r="F457" s="137" t="s">
        <v>346</v>
      </c>
      <c r="G457" s="134" t="s">
        <v>20</v>
      </c>
      <c r="H457" s="178">
        <v>1</v>
      </c>
      <c r="K457" s="21"/>
    </row>
    <row r="458" spans="1:11" ht="22.5">
      <c r="A458" s="134">
        <f t="shared" si="25"/>
        <v>5</v>
      </c>
      <c r="B458" s="72" t="s">
        <v>623</v>
      </c>
      <c r="C458" s="135" t="s">
        <v>185</v>
      </c>
      <c r="D458" s="136" t="s">
        <v>186</v>
      </c>
      <c r="E458" s="136"/>
      <c r="F458" s="137" t="s">
        <v>347</v>
      </c>
      <c r="G458" s="134" t="s">
        <v>20</v>
      </c>
      <c r="H458" s="178">
        <v>3</v>
      </c>
      <c r="K458" s="21"/>
    </row>
    <row r="459" spans="1:11" ht="22.5">
      <c r="A459" s="134">
        <f t="shared" si="25"/>
        <v>6</v>
      </c>
      <c r="B459" s="72" t="s">
        <v>623</v>
      </c>
      <c r="C459" s="135" t="s">
        <v>35</v>
      </c>
      <c r="D459" s="136" t="s">
        <v>10</v>
      </c>
      <c r="E459" s="136" t="s">
        <v>36</v>
      </c>
      <c r="F459" s="137"/>
      <c r="G459" s="134" t="s">
        <v>586</v>
      </c>
      <c r="H459" s="178">
        <v>3</v>
      </c>
      <c r="K459" s="21"/>
    </row>
    <row r="460" spans="1:11" ht="12.75">
      <c r="A460" s="134">
        <f t="shared" si="25"/>
        <v>7</v>
      </c>
      <c r="B460" s="72" t="s">
        <v>623</v>
      </c>
      <c r="C460" s="135" t="s">
        <v>125</v>
      </c>
      <c r="D460" s="136"/>
      <c r="E460" s="136"/>
      <c r="F460" s="137"/>
      <c r="G460" s="134" t="s">
        <v>25</v>
      </c>
      <c r="H460" s="178">
        <v>1</v>
      </c>
      <c r="K460" s="21"/>
    </row>
    <row r="461" spans="1:11" ht="51">
      <c r="A461" s="134">
        <f t="shared" si="25"/>
        <v>8</v>
      </c>
      <c r="B461" s="72" t="s">
        <v>623</v>
      </c>
      <c r="C461" s="135" t="s">
        <v>447</v>
      </c>
      <c r="D461" s="136"/>
      <c r="E461" s="136"/>
      <c r="F461" s="137"/>
      <c r="G461" s="134" t="s">
        <v>25</v>
      </c>
      <c r="H461" s="178">
        <v>1</v>
      </c>
      <c r="K461" s="21"/>
    </row>
    <row r="462" spans="1:11" ht="12.75">
      <c r="A462" s="134">
        <f t="shared" si="25"/>
        <v>9</v>
      </c>
      <c r="B462" s="72" t="s">
        <v>623</v>
      </c>
      <c r="C462" s="135" t="s">
        <v>21</v>
      </c>
      <c r="D462" s="136"/>
      <c r="E462" s="136"/>
      <c r="F462" s="137"/>
      <c r="G462" s="134" t="s">
        <v>691</v>
      </c>
      <c r="H462" s="178">
        <v>3</v>
      </c>
      <c r="K462" s="21"/>
    </row>
    <row r="463" spans="1:11" ht="25.5">
      <c r="A463" s="351">
        <f t="shared" si="25"/>
        <v>10</v>
      </c>
      <c r="B463" s="352" t="s">
        <v>623</v>
      </c>
      <c r="C463" s="353" t="s">
        <v>37</v>
      </c>
      <c r="D463" s="354"/>
      <c r="E463" s="354"/>
      <c r="F463" s="355"/>
      <c r="G463" s="351" t="s">
        <v>591</v>
      </c>
      <c r="H463" s="356">
        <v>0.1</v>
      </c>
      <c r="K463" s="21"/>
    </row>
    <row r="464" spans="1:11" ht="25.5">
      <c r="A464" s="351">
        <f t="shared" si="25"/>
        <v>11</v>
      </c>
      <c r="B464" s="352" t="s">
        <v>623</v>
      </c>
      <c r="C464" s="353" t="s">
        <v>38</v>
      </c>
      <c r="D464" s="354"/>
      <c r="E464" s="354"/>
      <c r="F464" s="355"/>
      <c r="G464" s="351" t="s">
        <v>591</v>
      </c>
      <c r="H464" s="356">
        <v>0.1</v>
      </c>
      <c r="K464" s="21"/>
    </row>
    <row r="465" spans="1:11" ht="25.5">
      <c r="A465" s="134">
        <f t="shared" si="25"/>
        <v>12</v>
      </c>
      <c r="B465" s="72" t="s">
        <v>623</v>
      </c>
      <c r="C465" s="135" t="s">
        <v>173</v>
      </c>
      <c r="D465" s="136"/>
      <c r="E465" s="136"/>
      <c r="F465" s="137"/>
      <c r="G465" s="134" t="s">
        <v>691</v>
      </c>
      <c r="H465" s="178">
        <v>3</v>
      </c>
      <c r="K465" s="21"/>
    </row>
    <row r="466" spans="1:11" ht="25.5">
      <c r="A466" s="134">
        <f t="shared" si="25"/>
        <v>13</v>
      </c>
      <c r="B466" s="72" t="s">
        <v>623</v>
      </c>
      <c r="C466" s="135" t="s">
        <v>188</v>
      </c>
      <c r="D466" s="136"/>
      <c r="E466" s="136"/>
      <c r="F466" s="137"/>
      <c r="G466" s="134" t="s">
        <v>20</v>
      </c>
      <c r="H466" s="178">
        <v>3</v>
      </c>
      <c r="K466" s="21"/>
    </row>
    <row r="467" spans="1:11" ht="12.75">
      <c r="A467" s="134">
        <f t="shared" si="25"/>
        <v>14</v>
      </c>
      <c r="B467" s="72" t="s">
        <v>623</v>
      </c>
      <c r="C467" s="135" t="s">
        <v>189</v>
      </c>
      <c r="D467" s="136"/>
      <c r="E467" s="136"/>
      <c r="F467" s="137"/>
      <c r="G467" s="134" t="s">
        <v>20</v>
      </c>
      <c r="H467" s="178">
        <v>3</v>
      </c>
      <c r="K467" s="21"/>
    </row>
    <row r="468" spans="1:11" ht="25.5">
      <c r="A468" s="134">
        <f t="shared" si="25"/>
        <v>15</v>
      </c>
      <c r="B468" s="72" t="s">
        <v>623</v>
      </c>
      <c r="C468" s="135" t="s">
        <v>624</v>
      </c>
      <c r="D468" s="136"/>
      <c r="E468" s="136"/>
      <c r="F468" s="137"/>
      <c r="G468" s="134" t="s">
        <v>25</v>
      </c>
      <c r="H468" s="178">
        <v>1</v>
      </c>
      <c r="K468" s="21"/>
    </row>
    <row r="469" spans="1:11" ht="25.5">
      <c r="A469" s="134">
        <v>16</v>
      </c>
      <c r="B469" s="72" t="s">
        <v>623</v>
      </c>
      <c r="C469" s="135" t="s">
        <v>174</v>
      </c>
      <c r="D469" s="136"/>
      <c r="E469" s="136"/>
      <c r="F469" s="137"/>
      <c r="G469" s="134" t="s">
        <v>691</v>
      </c>
      <c r="H469" s="178">
        <v>3</v>
      </c>
      <c r="K469" s="21"/>
    </row>
    <row r="470" spans="1:11" ht="12.75" customHeight="1">
      <c r="A470" s="25"/>
      <c r="B470" s="72"/>
      <c r="C470" s="139" t="s">
        <v>348</v>
      </c>
      <c r="D470" s="140"/>
      <c r="E470" s="140"/>
      <c r="F470" s="141"/>
      <c r="G470" s="138"/>
      <c r="H470" s="160"/>
      <c r="K470" s="21"/>
    </row>
    <row r="471" spans="1:11" ht="63.75">
      <c r="A471" s="134">
        <v>1</v>
      </c>
      <c r="B471" s="72" t="s">
        <v>623</v>
      </c>
      <c r="C471" s="135" t="s">
        <v>169</v>
      </c>
      <c r="D471" s="136" t="s">
        <v>321</v>
      </c>
      <c r="E471" s="136" t="s">
        <v>322</v>
      </c>
      <c r="F471" s="137" t="s">
        <v>349</v>
      </c>
      <c r="G471" s="134" t="s">
        <v>25</v>
      </c>
      <c r="H471" s="178">
        <v>3</v>
      </c>
      <c r="K471" s="21"/>
    </row>
    <row r="472" spans="1:11" ht="22.5">
      <c r="A472" s="134">
        <f>A471+1</f>
        <v>2</v>
      </c>
      <c r="B472" s="72" t="s">
        <v>623</v>
      </c>
      <c r="C472" s="135" t="s">
        <v>35</v>
      </c>
      <c r="D472" s="136" t="s">
        <v>10</v>
      </c>
      <c r="E472" s="136" t="s">
        <v>36</v>
      </c>
      <c r="F472" s="137" t="s">
        <v>350</v>
      </c>
      <c r="G472" s="134" t="s">
        <v>586</v>
      </c>
      <c r="H472" s="178">
        <v>3</v>
      </c>
      <c r="K472" s="21"/>
    </row>
    <row r="473" spans="1:11" ht="25.5">
      <c r="A473" s="134">
        <f aca="true" t="shared" si="26" ref="A473:A485">A472+1</f>
        <v>3</v>
      </c>
      <c r="B473" s="72" t="s">
        <v>623</v>
      </c>
      <c r="C473" s="135" t="s">
        <v>180</v>
      </c>
      <c r="D473" s="136" t="s">
        <v>181</v>
      </c>
      <c r="E473" s="136"/>
      <c r="F473" s="137" t="s">
        <v>351</v>
      </c>
      <c r="G473" s="134" t="s">
        <v>20</v>
      </c>
      <c r="H473" s="178">
        <v>2</v>
      </c>
      <c r="K473" s="21"/>
    </row>
    <row r="474" spans="1:11" ht="25.5">
      <c r="A474" s="134">
        <f t="shared" si="26"/>
        <v>4</v>
      </c>
      <c r="B474" s="72" t="s">
        <v>623</v>
      </c>
      <c r="C474" s="135" t="s">
        <v>180</v>
      </c>
      <c r="D474" s="136" t="s">
        <v>252</v>
      </c>
      <c r="E474" s="136"/>
      <c r="F474" s="137" t="s">
        <v>352</v>
      </c>
      <c r="G474" s="134" t="s">
        <v>20</v>
      </c>
      <c r="H474" s="178">
        <v>1</v>
      </c>
      <c r="K474" s="21"/>
    </row>
    <row r="475" spans="1:11" ht="22.5">
      <c r="A475" s="134">
        <f t="shared" si="26"/>
        <v>5</v>
      </c>
      <c r="B475" s="72" t="s">
        <v>623</v>
      </c>
      <c r="C475" s="135" t="s">
        <v>185</v>
      </c>
      <c r="D475" s="136" t="s">
        <v>186</v>
      </c>
      <c r="E475" s="136"/>
      <c r="F475" s="137" t="s">
        <v>353</v>
      </c>
      <c r="G475" s="134" t="s">
        <v>20</v>
      </c>
      <c r="H475" s="178">
        <v>3</v>
      </c>
      <c r="K475" s="21"/>
    </row>
    <row r="476" spans="1:11" ht="22.5">
      <c r="A476" s="134">
        <f t="shared" si="26"/>
        <v>6</v>
      </c>
      <c r="B476" s="72" t="s">
        <v>623</v>
      </c>
      <c r="C476" s="135" t="s">
        <v>35</v>
      </c>
      <c r="D476" s="136" t="s">
        <v>10</v>
      </c>
      <c r="E476" s="136" t="s">
        <v>36</v>
      </c>
      <c r="F476" s="137"/>
      <c r="G476" s="134" t="s">
        <v>586</v>
      </c>
      <c r="H476" s="178">
        <v>3</v>
      </c>
      <c r="K476" s="21"/>
    </row>
    <row r="477" spans="1:11" ht="12.75">
      <c r="A477" s="134">
        <f t="shared" si="26"/>
        <v>7</v>
      </c>
      <c r="B477" s="72" t="s">
        <v>623</v>
      </c>
      <c r="C477" s="135" t="s">
        <v>125</v>
      </c>
      <c r="D477" s="136"/>
      <c r="E477" s="136"/>
      <c r="F477" s="137"/>
      <c r="G477" s="134" t="s">
        <v>25</v>
      </c>
      <c r="H477" s="178">
        <v>1</v>
      </c>
      <c r="K477" s="21"/>
    </row>
    <row r="478" spans="1:11" ht="51">
      <c r="A478" s="134">
        <f t="shared" si="26"/>
        <v>8</v>
      </c>
      <c r="B478" s="72" t="s">
        <v>623</v>
      </c>
      <c r="C478" s="135" t="s">
        <v>447</v>
      </c>
      <c r="D478" s="136"/>
      <c r="E478" s="136"/>
      <c r="F478" s="137"/>
      <c r="G478" s="134" t="s">
        <v>25</v>
      </c>
      <c r="H478" s="178">
        <v>1</v>
      </c>
      <c r="K478" s="21"/>
    </row>
    <row r="479" spans="1:11" ht="12.75">
      <c r="A479" s="134">
        <f t="shared" si="26"/>
        <v>9</v>
      </c>
      <c r="B479" s="72" t="s">
        <v>623</v>
      </c>
      <c r="C479" s="135" t="s">
        <v>21</v>
      </c>
      <c r="D479" s="136"/>
      <c r="E479" s="136"/>
      <c r="F479" s="137"/>
      <c r="G479" s="134" t="s">
        <v>691</v>
      </c>
      <c r="H479" s="178">
        <v>3</v>
      </c>
      <c r="K479" s="21"/>
    </row>
    <row r="480" spans="1:11" ht="25.5">
      <c r="A480" s="351">
        <f t="shared" si="26"/>
        <v>10</v>
      </c>
      <c r="B480" s="352" t="s">
        <v>623</v>
      </c>
      <c r="C480" s="353" t="s">
        <v>37</v>
      </c>
      <c r="D480" s="354"/>
      <c r="E480" s="354"/>
      <c r="F480" s="355"/>
      <c r="G480" s="351" t="s">
        <v>591</v>
      </c>
      <c r="H480" s="356">
        <v>0.1</v>
      </c>
      <c r="K480" s="21"/>
    </row>
    <row r="481" spans="1:11" ht="25.5">
      <c r="A481" s="351">
        <f t="shared" si="26"/>
        <v>11</v>
      </c>
      <c r="B481" s="352" t="s">
        <v>623</v>
      </c>
      <c r="C481" s="353" t="s">
        <v>38</v>
      </c>
      <c r="D481" s="354"/>
      <c r="E481" s="354"/>
      <c r="F481" s="355"/>
      <c r="G481" s="351" t="s">
        <v>591</v>
      </c>
      <c r="H481" s="356">
        <v>0.1</v>
      </c>
      <c r="K481" s="21"/>
    </row>
    <row r="482" spans="1:11" ht="25.5">
      <c r="A482" s="134">
        <f t="shared" si="26"/>
        <v>12</v>
      </c>
      <c r="B482" s="72" t="s">
        <v>623</v>
      </c>
      <c r="C482" s="135" t="s">
        <v>173</v>
      </c>
      <c r="D482" s="136"/>
      <c r="E482" s="136"/>
      <c r="F482" s="137"/>
      <c r="G482" s="134" t="s">
        <v>691</v>
      </c>
      <c r="H482" s="178">
        <v>3</v>
      </c>
      <c r="K482" s="21"/>
    </row>
    <row r="483" spans="1:11" ht="25.5">
      <c r="A483" s="134">
        <f t="shared" si="26"/>
        <v>13</v>
      </c>
      <c r="B483" s="72" t="s">
        <v>623</v>
      </c>
      <c r="C483" s="135" t="s">
        <v>188</v>
      </c>
      <c r="D483" s="136"/>
      <c r="E483" s="136"/>
      <c r="F483" s="137"/>
      <c r="G483" s="134" t="s">
        <v>20</v>
      </c>
      <c r="H483" s="178">
        <v>3</v>
      </c>
      <c r="K483" s="21"/>
    </row>
    <row r="484" spans="1:11" ht="12.75">
      <c r="A484" s="134">
        <f t="shared" si="26"/>
        <v>14</v>
      </c>
      <c r="B484" s="72" t="s">
        <v>623</v>
      </c>
      <c r="C484" s="135" t="s">
        <v>189</v>
      </c>
      <c r="D484" s="136"/>
      <c r="E484" s="136"/>
      <c r="F484" s="137"/>
      <c r="G484" s="134" t="s">
        <v>20</v>
      </c>
      <c r="H484" s="178">
        <v>3</v>
      </c>
      <c r="K484" s="21"/>
    </row>
    <row r="485" spans="1:11" ht="25.5">
      <c r="A485" s="134">
        <f t="shared" si="26"/>
        <v>15</v>
      </c>
      <c r="B485" s="72" t="s">
        <v>623</v>
      </c>
      <c r="C485" s="135" t="s">
        <v>624</v>
      </c>
      <c r="D485" s="136"/>
      <c r="E485" s="136"/>
      <c r="F485" s="137"/>
      <c r="G485" s="134" t="s">
        <v>25</v>
      </c>
      <c r="H485" s="178">
        <v>1</v>
      </c>
      <c r="K485" s="21"/>
    </row>
    <row r="486" spans="1:11" ht="25.5">
      <c r="A486" s="134">
        <v>16</v>
      </c>
      <c r="B486" s="72" t="s">
        <v>623</v>
      </c>
      <c r="C486" s="135" t="s">
        <v>174</v>
      </c>
      <c r="D486" s="136"/>
      <c r="E486" s="136"/>
      <c r="F486" s="137"/>
      <c r="G486" s="134" t="s">
        <v>691</v>
      </c>
      <c r="H486" s="178">
        <v>3</v>
      </c>
      <c r="K486" s="21"/>
    </row>
    <row r="487" spans="1:11" ht="12.75" customHeight="1">
      <c r="A487" s="25"/>
      <c r="B487" s="72"/>
      <c r="C487" s="139" t="s">
        <v>354</v>
      </c>
      <c r="D487" s="140"/>
      <c r="E487" s="140"/>
      <c r="F487" s="141"/>
      <c r="G487" s="138"/>
      <c r="H487" s="160"/>
      <c r="K487" s="21"/>
    </row>
    <row r="488" spans="1:11" ht="63.75">
      <c r="A488" s="134">
        <v>1</v>
      </c>
      <c r="B488" s="72" t="s">
        <v>623</v>
      </c>
      <c r="C488" s="135" t="s">
        <v>169</v>
      </c>
      <c r="D488" s="136" t="s">
        <v>34</v>
      </c>
      <c r="E488" s="136" t="s">
        <v>210</v>
      </c>
      <c r="F488" s="137" t="s">
        <v>355</v>
      </c>
      <c r="G488" s="134" t="s">
        <v>25</v>
      </c>
      <c r="H488" s="178">
        <v>3</v>
      </c>
      <c r="K488" s="21"/>
    </row>
    <row r="489" spans="1:11" ht="22.5">
      <c r="A489" s="134">
        <f>A488+1</f>
        <v>2</v>
      </c>
      <c r="B489" s="72" t="s">
        <v>623</v>
      </c>
      <c r="C489" s="135" t="s">
        <v>35</v>
      </c>
      <c r="D489" s="136" t="s">
        <v>10</v>
      </c>
      <c r="E489" s="136" t="s">
        <v>36</v>
      </c>
      <c r="F489" s="137" t="s">
        <v>356</v>
      </c>
      <c r="G489" s="134" t="s">
        <v>586</v>
      </c>
      <c r="H489" s="178">
        <v>2</v>
      </c>
      <c r="K489" s="21"/>
    </row>
    <row r="490" spans="1:11" ht="25.5">
      <c r="A490" s="134">
        <f aca="true" t="shared" si="27" ref="A490:A501">A489+1</f>
        <v>3</v>
      </c>
      <c r="B490" s="72" t="s">
        <v>623</v>
      </c>
      <c r="C490" s="135" t="s">
        <v>180</v>
      </c>
      <c r="D490" s="136" t="s">
        <v>358</v>
      </c>
      <c r="E490" s="136"/>
      <c r="F490" s="137" t="s">
        <v>357</v>
      </c>
      <c r="G490" s="134" t="s">
        <v>20</v>
      </c>
      <c r="H490" s="178">
        <v>1</v>
      </c>
      <c r="K490" s="21"/>
    </row>
    <row r="491" spans="1:11" ht="22.5">
      <c r="A491" s="134">
        <f t="shared" si="27"/>
        <v>4</v>
      </c>
      <c r="B491" s="72" t="s">
        <v>623</v>
      </c>
      <c r="C491" s="135" t="s">
        <v>185</v>
      </c>
      <c r="D491" s="136" t="s">
        <v>186</v>
      </c>
      <c r="E491" s="136"/>
      <c r="F491" s="137" t="s">
        <v>359</v>
      </c>
      <c r="G491" s="134" t="s">
        <v>20</v>
      </c>
      <c r="H491" s="178">
        <v>1</v>
      </c>
      <c r="K491" s="21"/>
    </row>
    <row r="492" spans="1:11" ht="22.5">
      <c r="A492" s="134">
        <f t="shared" si="27"/>
        <v>5</v>
      </c>
      <c r="B492" s="72" t="s">
        <v>623</v>
      </c>
      <c r="C492" s="135" t="s">
        <v>35</v>
      </c>
      <c r="D492" s="136" t="s">
        <v>10</v>
      </c>
      <c r="E492" s="136" t="s">
        <v>36</v>
      </c>
      <c r="F492" s="137"/>
      <c r="G492" s="134" t="s">
        <v>586</v>
      </c>
      <c r="H492" s="178">
        <v>1</v>
      </c>
      <c r="K492" s="21"/>
    </row>
    <row r="493" spans="1:11" ht="12.75">
      <c r="A493" s="134">
        <f t="shared" si="27"/>
        <v>6</v>
      </c>
      <c r="B493" s="72" t="s">
        <v>623</v>
      </c>
      <c r="C493" s="135" t="s">
        <v>125</v>
      </c>
      <c r="D493" s="136"/>
      <c r="E493" s="136"/>
      <c r="F493" s="137"/>
      <c r="G493" s="134" t="s">
        <v>25</v>
      </c>
      <c r="H493" s="178">
        <v>1</v>
      </c>
      <c r="K493" s="21"/>
    </row>
    <row r="494" spans="1:11" ht="51">
      <c r="A494" s="134">
        <f t="shared" si="27"/>
        <v>7</v>
      </c>
      <c r="B494" s="72" t="s">
        <v>623</v>
      </c>
      <c r="C494" s="135" t="s">
        <v>447</v>
      </c>
      <c r="D494" s="136"/>
      <c r="E494" s="136"/>
      <c r="F494" s="137"/>
      <c r="G494" s="134" t="s">
        <v>25</v>
      </c>
      <c r="H494" s="178">
        <v>1</v>
      </c>
      <c r="K494" s="21"/>
    </row>
    <row r="495" spans="1:11" ht="12.75">
      <c r="A495" s="134">
        <f t="shared" si="27"/>
        <v>8</v>
      </c>
      <c r="B495" s="72" t="s">
        <v>623</v>
      </c>
      <c r="C495" s="135" t="s">
        <v>21</v>
      </c>
      <c r="D495" s="136"/>
      <c r="E495" s="136"/>
      <c r="F495" s="137"/>
      <c r="G495" s="134" t="s">
        <v>691</v>
      </c>
      <c r="H495" s="178">
        <v>1</v>
      </c>
      <c r="K495" s="21"/>
    </row>
    <row r="496" spans="1:11" ht="25.5">
      <c r="A496" s="351">
        <f t="shared" si="27"/>
        <v>9</v>
      </c>
      <c r="B496" s="352" t="s">
        <v>623</v>
      </c>
      <c r="C496" s="353" t="s">
        <v>37</v>
      </c>
      <c r="D496" s="354"/>
      <c r="E496" s="354"/>
      <c r="F496" s="355"/>
      <c r="G496" s="351" t="s">
        <v>591</v>
      </c>
      <c r="H496" s="356">
        <v>0.1</v>
      </c>
      <c r="K496" s="21"/>
    </row>
    <row r="497" spans="1:11" ht="25.5">
      <c r="A497" s="351">
        <f t="shared" si="27"/>
        <v>10</v>
      </c>
      <c r="B497" s="352" t="s">
        <v>623</v>
      </c>
      <c r="C497" s="353" t="s">
        <v>38</v>
      </c>
      <c r="D497" s="354"/>
      <c r="E497" s="354"/>
      <c r="F497" s="355"/>
      <c r="G497" s="351" t="s">
        <v>591</v>
      </c>
      <c r="H497" s="356">
        <v>0.1</v>
      </c>
      <c r="K497" s="21"/>
    </row>
    <row r="498" spans="1:11" ht="25.5">
      <c r="A498" s="134">
        <f t="shared" si="27"/>
        <v>11</v>
      </c>
      <c r="B498" s="72" t="s">
        <v>623</v>
      </c>
      <c r="C498" s="135" t="s">
        <v>173</v>
      </c>
      <c r="D498" s="136"/>
      <c r="E498" s="136"/>
      <c r="F498" s="137"/>
      <c r="G498" s="134" t="s">
        <v>691</v>
      </c>
      <c r="H498" s="178">
        <v>1</v>
      </c>
      <c r="K498" s="21"/>
    </row>
    <row r="499" spans="1:11" ht="25.5">
      <c r="A499" s="134">
        <f t="shared" si="27"/>
        <v>12</v>
      </c>
      <c r="B499" s="72" t="s">
        <v>623</v>
      </c>
      <c r="C499" s="135" t="s">
        <v>188</v>
      </c>
      <c r="D499" s="136"/>
      <c r="E499" s="136"/>
      <c r="F499" s="137"/>
      <c r="G499" s="134" t="s">
        <v>20</v>
      </c>
      <c r="H499" s="178">
        <v>1</v>
      </c>
      <c r="K499" s="21"/>
    </row>
    <row r="500" spans="1:11" ht="12.75">
      <c r="A500" s="134">
        <f t="shared" si="27"/>
        <v>13</v>
      </c>
      <c r="B500" s="72" t="s">
        <v>623</v>
      </c>
      <c r="C500" s="135" t="s">
        <v>189</v>
      </c>
      <c r="D500" s="136"/>
      <c r="E500" s="136"/>
      <c r="F500" s="137"/>
      <c r="G500" s="134" t="s">
        <v>20</v>
      </c>
      <c r="H500" s="178">
        <v>1</v>
      </c>
      <c r="K500" s="21"/>
    </row>
    <row r="501" spans="1:11" ht="25.5">
      <c r="A501" s="134">
        <f t="shared" si="27"/>
        <v>14</v>
      </c>
      <c r="B501" s="72" t="s">
        <v>623</v>
      </c>
      <c r="C501" s="135" t="s">
        <v>624</v>
      </c>
      <c r="D501" s="136"/>
      <c r="E501" s="136"/>
      <c r="F501" s="137"/>
      <c r="G501" s="134" t="s">
        <v>25</v>
      </c>
      <c r="H501" s="178">
        <v>1</v>
      </c>
      <c r="K501" s="21"/>
    </row>
    <row r="502" spans="1:11" ht="25.5">
      <c r="A502" s="134">
        <v>15</v>
      </c>
      <c r="B502" s="72" t="s">
        <v>623</v>
      </c>
      <c r="C502" s="135" t="s">
        <v>174</v>
      </c>
      <c r="D502" s="136"/>
      <c r="E502" s="136"/>
      <c r="F502" s="137"/>
      <c r="G502" s="134" t="s">
        <v>691</v>
      </c>
      <c r="H502" s="178">
        <v>1</v>
      </c>
      <c r="K502" s="21"/>
    </row>
    <row r="503" spans="1:11" ht="12.75" customHeight="1">
      <c r="A503" s="25"/>
      <c r="B503" s="72"/>
      <c r="C503" s="139" t="s">
        <v>360</v>
      </c>
      <c r="D503" s="140"/>
      <c r="E503" s="140"/>
      <c r="F503" s="141"/>
      <c r="G503" s="138"/>
      <c r="H503" s="160"/>
      <c r="K503" s="21"/>
    </row>
    <row r="504" spans="1:11" ht="63.75">
      <c r="A504" s="134">
        <v>1</v>
      </c>
      <c r="B504" s="72" t="s">
        <v>623</v>
      </c>
      <c r="C504" s="135" t="s">
        <v>169</v>
      </c>
      <c r="D504" s="136" t="s">
        <v>321</v>
      </c>
      <c r="E504" s="136" t="s">
        <v>362</v>
      </c>
      <c r="F504" s="137" t="s">
        <v>361</v>
      </c>
      <c r="G504" s="134" t="s">
        <v>25</v>
      </c>
      <c r="H504" s="178">
        <v>3</v>
      </c>
      <c r="K504" s="21"/>
    </row>
    <row r="505" spans="1:11" ht="33.75">
      <c r="A505" s="134">
        <f>A504+1</f>
        <v>2</v>
      </c>
      <c r="B505" s="72" t="s">
        <v>623</v>
      </c>
      <c r="C505" s="135" t="s">
        <v>35</v>
      </c>
      <c r="D505" s="136" t="s">
        <v>10</v>
      </c>
      <c r="E505" s="136" t="s">
        <v>36</v>
      </c>
      <c r="F505" s="137" t="s">
        <v>363</v>
      </c>
      <c r="G505" s="134" t="s">
        <v>586</v>
      </c>
      <c r="H505" s="178">
        <v>3</v>
      </c>
      <c r="K505" s="21"/>
    </row>
    <row r="506" spans="1:11" ht="25.5">
      <c r="A506" s="134">
        <f aca="true" t="shared" si="28" ref="A506:A518">A505+1</f>
        <v>3</v>
      </c>
      <c r="B506" s="72" t="s">
        <v>623</v>
      </c>
      <c r="C506" s="135" t="s">
        <v>180</v>
      </c>
      <c r="D506" s="136" t="s">
        <v>220</v>
      </c>
      <c r="E506" s="136"/>
      <c r="F506" s="137" t="s">
        <v>364</v>
      </c>
      <c r="G506" s="134" t="s">
        <v>20</v>
      </c>
      <c r="H506" s="178">
        <v>2</v>
      </c>
      <c r="K506" s="21"/>
    </row>
    <row r="507" spans="1:11" ht="25.5">
      <c r="A507" s="134">
        <f t="shared" si="28"/>
        <v>4</v>
      </c>
      <c r="B507" s="72" t="s">
        <v>623</v>
      </c>
      <c r="C507" s="135" t="s">
        <v>180</v>
      </c>
      <c r="D507" s="136" t="s">
        <v>260</v>
      </c>
      <c r="E507" s="136"/>
      <c r="F507" s="137" t="s">
        <v>365</v>
      </c>
      <c r="G507" s="134" t="s">
        <v>20</v>
      </c>
      <c r="H507" s="178">
        <v>1</v>
      </c>
      <c r="K507" s="21"/>
    </row>
    <row r="508" spans="1:11" ht="22.5">
      <c r="A508" s="134">
        <f t="shared" si="28"/>
        <v>5</v>
      </c>
      <c r="B508" s="72" t="s">
        <v>623</v>
      </c>
      <c r="C508" s="135" t="s">
        <v>185</v>
      </c>
      <c r="D508" s="136" t="s">
        <v>186</v>
      </c>
      <c r="E508" s="136"/>
      <c r="F508" s="137" t="s">
        <v>366</v>
      </c>
      <c r="G508" s="134" t="s">
        <v>20</v>
      </c>
      <c r="H508" s="178">
        <v>3</v>
      </c>
      <c r="K508" s="21"/>
    </row>
    <row r="509" spans="1:11" ht="22.5">
      <c r="A509" s="134">
        <f t="shared" si="28"/>
        <v>6</v>
      </c>
      <c r="B509" s="72" t="s">
        <v>623</v>
      </c>
      <c r="C509" s="135" t="s">
        <v>35</v>
      </c>
      <c r="D509" s="136" t="s">
        <v>10</v>
      </c>
      <c r="E509" s="136" t="s">
        <v>36</v>
      </c>
      <c r="F509" s="137"/>
      <c r="G509" s="134" t="s">
        <v>586</v>
      </c>
      <c r="H509" s="178">
        <v>3</v>
      </c>
      <c r="K509" s="21"/>
    </row>
    <row r="510" spans="1:11" ht="12.75">
      <c r="A510" s="134">
        <f t="shared" si="28"/>
        <v>7</v>
      </c>
      <c r="B510" s="72" t="s">
        <v>623</v>
      </c>
      <c r="C510" s="135" t="s">
        <v>125</v>
      </c>
      <c r="D510" s="136"/>
      <c r="E510" s="136"/>
      <c r="F510" s="137"/>
      <c r="G510" s="134" t="s">
        <v>25</v>
      </c>
      <c r="H510" s="178">
        <v>1</v>
      </c>
      <c r="K510" s="21"/>
    </row>
    <row r="511" spans="1:11" ht="51">
      <c r="A511" s="134">
        <f t="shared" si="28"/>
        <v>8</v>
      </c>
      <c r="B511" s="72" t="s">
        <v>623</v>
      </c>
      <c r="C511" s="135" t="s">
        <v>447</v>
      </c>
      <c r="D511" s="136"/>
      <c r="E511" s="136"/>
      <c r="F511" s="137"/>
      <c r="G511" s="134" t="s">
        <v>25</v>
      </c>
      <c r="H511" s="178">
        <v>1</v>
      </c>
      <c r="K511" s="21"/>
    </row>
    <row r="512" spans="1:11" ht="12.75">
      <c r="A512" s="134">
        <f t="shared" si="28"/>
        <v>9</v>
      </c>
      <c r="B512" s="72" t="s">
        <v>623</v>
      </c>
      <c r="C512" s="135" t="s">
        <v>21</v>
      </c>
      <c r="D512" s="136"/>
      <c r="E512" s="136"/>
      <c r="F512" s="137"/>
      <c r="G512" s="134" t="s">
        <v>691</v>
      </c>
      <c r="H512" s="178">
        <v>3</v>
      </c>
      <c r="K512" s="21"/>
    </row>
    <row r="513" spans="1:11" ht="25.5">
      <c r="A513" s="351">
        <f t="shared" si="28"/>
        <v>10</v>
      </c>
      <c r="B513" s="352" t="s">
        <v>623</v>
      </c>
      <c r="C513" s="353" t="s">
        <v>37</v>
      </c>
      <c r="D513" s="354"/>
      <c r="E513" s="354"/>
      <c r="F513" s="355"/>
      <c r="G513" s="351" t="s">
        <v>591</v>
      </c>
      <c r="H513" s="356">
        <v>0.1</v>
      </c>
      <c r="K513" s="21"/>
    </row>
    <row r="514" spans="1:11" ht="25.5">
      <c r="A514" s="351">
        <f t="shared" si="28"/>
        <v>11</v>
      </c>
      <c r="B514" s="352" t="s">
        <v>623</v>
      </c>
      <c r="C514" s="353" t="s">
        <v>38</v>
      </c>
      <c r="D514" s="354"/>
      <c r="E514" s="354"/>
      <c r="F514" s="355"/>
      <c r="G514" s="351" t="s">
        <v>591</v>
      </c>
      <c r="H514" s="356">
        <v>0.1</v>
      </c>
      <c r="K514" s="21"/>
    </row>
    <row r="515" spans="1:11" ht="25.5">
      <c r="A515" s="134">
        <f t="shared" si="28"/>
        <v>12</v>
      </c>
      <c r="B515" s="72" t="s">
        <v>623</v>
      </c>
      <c r="C515" s="135" t="s">
        <v>173</v>
      </c>
      <c r="D515" s="136"/>
      <c r="E515" s="136"/>
      <c r="F515" s="137"/>
      <c r="G515" s="134" t="s">
        <v>691</v>
      </c>
      <c r="H515" s="178">
        <v>3</v>
      </c>
      <c r="K515" s="21"/>
    </row>
    <row r="516" spans="1:11" ht="25.5">
      <c r="A516" s="134">
        <f t="shared" si="28"/>
        <v>13</v>
      </c>
      <c r="B516" s="72" t="s">
        <v>623</v>
      </c>
      <c r="C516" s="135" t="s">
        <v>188</v>
      </c>
      <c r="D516" s="136"/>
      <c r="E516" s="136"/>
      <c r="F516" s="137"/>
      <c r="G516" s="134" t="s">
        <v>20</v>
      </c>
      <c r="H516" s="178">
        <v>3</v>
      </c>
      <c r="K516" s="21"/>
    </row>
    <row r="517" spans="1:11" ht="12.75">
      <c r="A517" s="134">
        <f t="shared" si="28"/>
        <v>14</v>
      </c>
      <c r="B517" s="72" t="s">
        <v>623</v>
      </c>
      <c r="C517" s="135" t="s">
        <v>189</v>
      </c>
      <c r="D517" s="136"/>
      <c r="E517" s="136"/>
      <c r="F517" s="137"/>
      <c r="G517" s="134" t="s">
        <v>20</v>
      </c>
      <c r="H517" s="178">
        <v>3</v>
      </c>
      <c r="K517" s="21"/>
    </row>
    <row r="518" spans="1:11" ht="25.5">
      <c r="A518" s="134">
        <f t="shared" si="28"/>
        <v>15</v>
      </c>
      <c r="B518" s="72" t="s">
        <v>623</v>
      </c>
      <c r="C518" s="135" t="s">
        <v>624</v>
      </c>
      <c r="D518" s="136"/>
      <c r="E518" s="136"/>
      <c r="F518" s="137"/>
      <c r="G518" s="134" t="s">
        <v>25</v>
      </c>
      <c r="H518" s="178">
        <v>1</v>
      </c>
      <c r="K518" s="21"/>
    </row>
    <row r="519" spans="1:11" ht="25.5">
      <c r="A519" s="134">
        <f>A517+1</f>
        <v>15</v>
      </c>
      <c r="B519" s="72" t="s">
        <v>623</v>
      </c>
      <c r="C519" s="135" t="s">
        <v>174</v>
      </c>
      <c r="D519" s="136"/>
      <c r="E519" s="136"/>
      <c r="F519" s="137"/>
      <c r="G519" s="134" t="s">
        <v>691</v>
      </c>
      <c r="H519" s="178">
        <v>3</v>
      </c>
      <c r="K519" s="21"/>
    </row>
    <row r="520" spans="1:11" ht="12.75" customHeight="1">
      <c r="A520" s="25"/>
      <c r="B520" s="72"/>
      <c r="C520" s="139" t="s">
        <v>367</v>
      </c>
      <c r="D520" s="140"/>
      <c r="E520" s="140"/>
      <c r="F520" s="141"/>
      <c r="G520" s="138"/>
      <c r="H520" s="160"/>
      <c r="K520" s="21"/>
    </row>
    <row r="521" spans="1:11" ht="63.75">
      <c r="A521" s="134">
        <v>1</v>
      </c>
      <c r="B521" s="72" t="s">
        <v>623</v>
      </c>
      <c r="C521" s="135" t="s">
        <v>169</v>
      </c>
      <c r="D521" s="136" t="s">
        <v>369</v>
      </c>
      <c r="E521" s="136" t="s">
        <v>210</v>
      </c>
      <c r="F521" s="137" t="s">
        <v>368</v>
      </c>
      <c r="G521" s="134" t="s">
        <v>25</v>
      </c>
      <c r="H521" s="178">
        <v>1</v>
      </c>
      <c r="K521" s="21"/>
    </row>
    <row r="522" spans="1:11" ht="22.5">
      <c r="A522" s="134">
        <f>A521+1</f>
        <v>2</v>
      </c>
      <c r="B522" s="72" t="s">
        <v>623</v>
      </c>
      <c r="C522" s="135" t="s">
        <v>35</v>
      </c>
      <c r="D522" s="136" t="s">
        <v>10</v>
      </c>
      <c r="E522" s="136" t="s">
        <v>36</v>
      </c>
      <c r="F522" s="137" t="s">
        <v>370</v>
      </c>
      <c r="G522" s="134" t="s">
        <v>586</v>
      </c>
      <c r="H522" s="178">
        <v>2</v>
      </c>
      <c r="K522" s="21"/>
    </row>
    <row r="523" spans="1:11" ht="25.5">
      <c r="A523" s="134">
        <f aca="true" t="shared" si="29" ref="A523:A534">A522+1</f>
        <v>3</v>
      </c>
      <c r="B523" s="72" t="s">
        <v>623</v>
      </c>
      <c r="C523" s="135" t="s">
        <v>180</v>
      </c>
      <c r="D523" s="136" t="s">
        <v>279</v>
      </c>
      <c r="E523" s="136"/>
      <c r="F523" s="137" t="s">
        <v>371</v>
      </c>
      <c r="G523" s="134" t="s">
        <v>20</v>
      </c>
      <c r="H523" s="178">
        <v>1</v>
      </c>
      <c r="K523" s="21"/>
    </row>
    <row r="524" spans="1:11" ht="22.5">
      <c r="A524" s="134">
        <f t="shared" si="29"/>
        <v>4</v>
      </c>
      <c r="B524" s="72" t="s">
        <v>623</v>
      </c>
      <c r="C524" s="135" t="s">
        <v>185</v>
      </c>
      <c r="D524" s="136" t="s">
        <v>186</v>
      </c>
      <c r="E524" s="136"/>
      <c r="F524" s="137" t="s">
        <v>372</v>
      </c>
      <c r="G524" s="134" t="s">
        <v>20</v>
      </c>
      <c r="H524" s="178">
        <v>1</v>
      </c>
      <c r="K524" s="21"/>
    </row>
    <row r="525" spans="1:11" ht="22.5">
      <c r="A525" s="134">
        <f t="shared" si="29"/>
        <v>5</v>
      </c>
      <c r="B525" s="72" t="s">
        <v>623</v>
      </c>
      <c r="C525" s="135" t="s">
        <v>35</v>
      </c>
      <c r="D525" s="136" t="s">
        <v>10</v>
      </c>
      <c r="E525" s="136" t="s">
        <v>36</v>
      </c>
      <c r="F525" s="137"/>
      <c r="G525" s="134" t="s">
        <v>586</v>
      </c>
      <c r="H525" s="178">
        <v>1</v>
      </c>
      <c r="K525" s="21"/>
    </row>
    <row r="526" spans="1:11" ht="12.75">
      <c r="A526" s="134">
        <f t="shared" si="29"/>
        <v>6</v>
      </c>
      <c r="B526" s="72" t="s">
        <v>623</v>
      </c>
      <c r="C526" s="135" t="s">
        <v>125</v>
      </c>
      <c r="D526" s="136"/>
      <c r="E526" s="136"/>
      <c r="F526" s="137"/>
      <c r="G526" s="134" t="s">
        <v>25</v>
      </c>
      <c r="H526" s="178">
        <v>1</v>
      </c>
      <c r="K526" s="21"/>
    </row>
    <row r="527" spans="1:11" ht="51">
      <c r="A527" s="134">
        <f t="shared" si="29"/>
        <v>7</v>
      </c>
      <c r="B527" s="72" t="s">
        <v>623</v>
      </c>
      <c r="C527" s="135" t="s">
        <v>447</v>
      </c>
      <c r="D527" s="136"/>
      <c r="E527" s="136"/>
      <c r="F527" s="137"/>
      <c r="G527" s="134" t="s">
        <v>25</v>
      </c>
      <c r="H527" s="178">
        <v>1</v>
      </c>
      <c r="K527" s="21"/>
    </row>
    <row r="528" spans="1:11" ht="12.75">
      <c r="A528" s="134">
        <f t="shared" si="29"/>
        <v>8</v>
      </c>
      <c r="B528" s="72" t="s">
        <v>623</v>
      </c>
      <c r="C528" s="135" t="s">
        <v>21</v>
      </c>
      <c r="D528" s="136"/>
      <c r="E528" s="136"/>
      <c r="F528" s="137"/>
      <c r="G528" s="134" t="s">
        <v>691</v>
      </c>
      <c r="H528" s="178">
        <v>1</v>
      </c>
      <c r="K528" s="21"/>
    </row>
    <row r="529" spans="1:11" ht="25.5">
      <c r="A529" s="351">
        <f t="shared" si="29"/>
        <v>9</v>
      </c>
      <c r="B529" s="352" t="s">
        <v>623</v>
      </c>
      <c r="C529" s="353" t="s">
        <v>37</v>
      </c>
      <c r="D529" s="354"/>
      <c r="E529" s="354"/>
      <c r="F529" s="355"/>
      <c r="G529" s="351" t="s">
        <v>591</v>
      </c>
      <c r="H529" s="356">
        <v>0.1</v>
      </c>
      <c r="K529" s="21"/>
    </row>
    <row r="530" spans="1:11" ht="25.5">
      <c r="A530" s="351">
        <f t="shared" si="29"/>
        <v>10</v>
      </c>
      <c r="B530" s="352" t="s">
        <v>623</v>
      </c>
      <c r="C530" s="353" t="s">
        <v>38</v>
      </c>
      <c r="D530" s="354"/>
      <c r="E530" s="354"/>
      <c r="F530" s="355"/>
      <c r="G530" s="351" t="s">
        <v>591</v>
      </c>
      <c r="H530" s="356">
        <v>0.1</v>
      </c>
      <c r="K530" s="21"/>
    </row>
    <row r="531" spans="1:11" ht="25.5">
      <c r="A531" s="134">
        <f t="shared" si="29"/>
        <v>11</v>
      </c>
      <c r="B531" s="72" t="s">
        <v>623</v>
      </c>
      <c r="C531" s="135" t="s">
        <v>173</v>
      </c>
      <c r="D531" s="136"/>
      <c r="E531" s="136"/>
      <c r="F531" s="137"/>
      <c r="G531" s="134" t="s">
        <v>691</v>
      </c>
      <c r="H531" s="178">
        <v>1</v>
      </c>
      <c r="K531" s="21"/>
    </row>
    <row r="532" spans="1:11" ht="25.5">
      <c r="A532" s="134">
        <f t="shared" si="29"/>
        <v>12</v>
      </c>
      <c r="B532" s="72" t="s">
        <v>623</v>
      </c>
      <c r="C532" s="135" t="s">
        <v>188</v>
      </c>
      <c r="D532" s="136"/>
      <c r="E532" s="136"/>
      <c r="F532" s="137"/>
      <c r="G532" s="134" t="s">
        <v>20</v>
      </c>
      <c r="H532" s="178">
        <v>1</v>
      </c>
      <c r="K532" s="21"/>
    </row>
    <row r="533" spans="1:11" ht="12.75">
      <c r="A533" s="134">
        <f t="shared" si="29"/>
        <v>13</v>
      </c>
      <c r="B533" s="72" t="s">
        <v>623</v>
      </c>
      <c r="C533" s="135" t="s">
        <v>189</v>
      </c>
      <c r="D533" s="136"/>
      <c r="E533" s="136"/>
      <c r="F533" s="137"/>
      <c r="G533" s="134" t="s">
        <v>20</v>
      </c>
      <c r="H533" s="178">
        <v>1</v>
      </c>
      <c r="K533" s="21"/>
    </row>
    <row r="534" spans="1:11" ht="25.5">
      <c r="A534" s="134">
        <f t="shared" si="29"/>
        <v>14</v>
      </c>
      <c r="B534" s="72" t="s">
        <v>623</v>
      </c>
      <c r="C534" s="135" t="s">
        <v>624</v>
      </c>
      <c r="D534" s="136"/>
      <c r="E534" s="136"/>
      <c r="F534" s="137"/>
      <c r="G534" s="134" t="s">
        <v>25</v>
      </c>
      <c r="H534" s="178">
        <v>1</v>
      </c>
      <c r="K534" s="21"/>
    </row>
    <row r="535" spans="1:11" ht="25.5">
      <c r="A535" s="134">
        <v>15</v>
      </c>
      <c r="B535" s="72" t="s">
        <v>623</v>
      </c>
      <c r="C535" s="135" t="s">
        <v>174</v>
      </c>
      <c r="D535" s="136"/>
      <c r="E535" s="136"/>
      <c r="F535" s="137"/>
      <c r="G535" s="134" t="s">
        <v>691</v>
      </c>
      <c r="H535" s="178">
        <v>1</v>
      </c>
      <c r="K535" s="21"/>
    </row>
    <row r="536" spans="1:11" ht="12.75" customHeight="1">
      <c r="A536" s="25"/>
      <c r="B536" s="72"/>
      <c r="C536" s="139" t="s">
        <v>373</v>
      </c>
      <c r="D536" s="140"/>
      <c r="E536" s="140"/>
      <c r="F536" s="141"/>
      <c r="G536" s="138"/>
      <c r="H536" s="160"/>
      <c r="K536" s="21"/>
    </row>
    <row r="537" spans="1:11" ht="63.75">
      <c r="A537" s="134">
        <v>1</v>
      </c>
      <c r="B537" s="72" t="s">
        <v>623</v>
      </c>
      <c r="C537" s="135" t="s">
        <v>169</v>
      </c>
      <c r="D537" s="136" t="s">
        <v>321</v>
      </c>
      <c r="E537" s="136" t="s">
        <v>362</v>
      </c>
      <c r="F537" s="137" t="s">
        <v>374</v>
      </c>
      <c r="G537" s="134" t="s">
        <v>25</v>
      </c>
      <c r="H537" s="178">
        <v>3</v>
      </c>
      <c r="K537" s="21"/>
    </row>
    <row r="538" spans="1:11" ht="33.75">
      <c r="A538" s="134">
        <f>A537+1</f>
        <v>2</v>
      </c>
      <c r="B538" s="72" t="s">
        <v>623</v>
      </c>
      <c r="C538" s="135" t="s">
        <v>35</v>
      </c>
      <c r="D538" s="136" t="s">
        <v>10</v>
      </c>
      <c r="E538" s="136" t="s">
        <v>36</v>
      </c>
      <c r="F538" s="137" t="s">
        <v>375</v>
      </c>
      <c r="G538" s="134" t="s">
        <v>586</v>
      </c>
      <c r="H538" s="178">
        <v>3</v>
      </c>
      <c r="K538" s="21"/>
    </row>
    <row r="539" spans="1:11" ht="25.5">
      <c r="A539" s="134">
        <f aca="true" t="shared" si="30" ref="A539:A551">A538+1</f>
        <v>3</v>
      </c>
      <c r="B539" s="72" t="s">
        <v>623</v>
      </c>
      <c r="C539" s="135" t="s">
        <v>180</v>
      </c>
      <c r="D539" s="136" t="s">
        <v>181</v>
      </c>
      <c r="E539" s="136"/>
      <c r="F539" s="137" t="s">
        <v>376</v>
      </c>
      <c r="G539" s="134" t="s">
        <v>20</v>
      </c>
      <c r="H539" s="178">
        <v>2</v>
      </c>
      <c r="K539" s="21"/>
    </row>
    <row r="540" spans="1:11" ht="25.5">
      <c r="A540" s="134">
        <f t="shared" si="30"/>
        <v>4</v>
      </c>
      <c r="B540" s="72" t="s">
        <v>623</v>
      </c>
      <c r="C540" s="135" t="s">
        <v>180</v>
      </c>
      <c r="D540" s="136" t="s">
        <v>279</v>
      </c>
      <c r="E540" s="136"/>
      <c r="F540" s="137" t="s">
        <v>377</v>
      </c>
      <c r="G540" s="134" t="s">
        <v>20</v>
      </c>
      <c r="H540" s="178">
        <v>1</v>
      </c>
      <c r="K540" s="21"/>
    </row>
    <row r="541" spans="1:11" ht="22.5">
      <c r="A541" s="134">
        <f t="shared" si="30"/>
        <v>5</v>
      </c>
      <c r="B541" s="72" t="s">
        <v>623</v>
      </c>
      <c r="C541" s="135" t="s">
        <v>185</v>
      </c>
      <c r="D541" s="136" t="s">
        <v>186</v>
      </c>
      <c r="E541" s="136"/>
      <c r="F541" s="137" t="s">
        <v>378</v>
      </c>
      <c r="G541" s="134" t="s">
        <v>20</v>
      </c>
      <c r="H541" s="178">
        <v>3</v>
      </c>
      <c r="K541" s="21"/>
    </row>
    <row r="542" spans="1:11" ht="22.5">
      <c r="A542" s="134">
        <f t="shared" si="30"/>
        <v>6</v>
      </c>
      <c r="B542" s="72" t="s">
        <v>623</v>
      </c>
      <c r="C542" s="135" t="s">
        <v>35</v>
      </c>
      <c r="D542" s="136" t="s">
        <v>10</v>
      </c>
      <c r="E542" s="136" t="s">
        <v>36</v>
      </c>
      <c r="F542" s="137"/>
      <c r="G542" s="134" t="s">
        <v>586</v>
      </c>
      <c r="H542" s="178">
        <v>3</v>
      </c>
      <c r="K542" s="21"/>
    </row>
    <row r="543" spans="1:11" ht="12.75">
      <c r="A543" s="134">
        <f t="shared" si="30"/>
        <v>7</v>
      </c>
      <c r="B543" s="72" t="s">
        <v>623</v>
      </c>
      <c r="C543" s="135" t="s">
        <v>125</v>
      </c>
      <c r="D543" s="136"/>
      <c r="E543" s="136"/>
      <c r="F543" s="137"/>
      <c r="G543" s="134" t="s">
        <v>25</v>
      </c>
      <c r="H543" s="178">
        <v>1</v>
      </c>
      <c r="K543" s="21"/>
    </row>
    <row r="544" spans="1:11" ht="51">
      <c r="A544" s="134">
        <f t="shared" si="30"/>
        <v>8</v>
      </c>
      <c r="B544" s="72" t="s">
        <v>623</v>
      </c>
      <c r="C544" s="135" t="s">
        <v>447</v>
      </c>
      <c r="D544" s="136"/>
      <c r="E544" s="136"/>
      <c r="F544" s="137"/>
      <c r="G544" s="134" t="s">
        <v>25</v>
      </c>
      <c r="H544" s="178">
        <v>1</v>
      </c>
      <c r="K544" s="21"/>
    </row>
    <row r="545" spans="1:11" ht="12.75">
      <c r="A545" s="134">
        <f t="shared" si="30"/>
        <v>9</v>
      </c>
      <c r="B545" s="72" t="s">
        <v>623</v>
      </c>
      <c r="C545" s="135" t="s">
        <v>21</v>
      </c>
      <c r="D545" s="136"/>
      <c r="E545" s="136"/>
      <c r="F545" s="137"/>
      <c r="G545" s="134" t="s">
        <v>691</v>
      </c>
      <c r="H545" s="178">
        <v>3</v>
      </c>
      <c r="K545" s="21"/>
    </row>
    <row r="546" spans="1:11" ht="25.5">
      <c r="A546" s="351">
        <f t="shared" si="30"/>
        <v>10</v>
      </c>
      <c r="B546" s="352" t="s">
        <v>623</v>
      </c>
      <c r="C546" s="353" t="s">
        <v>37</v>
      </c>
      <c r="D546" s="354"/>
      <c r="E546" s="354"/>
      <c r="F546" s="355"/>
      <c r="G546" s="351" t="s">
        <v>591</v>
      </c>
      <c r="H546" s="356">
        <v>0.1</v>
      </c>
      <c r="K546" s="21"/>
    </row>
    <row r="547" spans="1:11" ht="25.5">
      <c r="A547" s="351">
        <f t="shared" si="30"/>
        <v>11</v>
      </c>
      <c r="B547" s="352" t="s">
        <v>623</v>
      </c>
      <c r="C547" s="353" t="s">
        <v>38</v>
      </c>
      <c r="D547" s="354"/>
      <c r="E547" s="354"/>
      <c r="F547" s="355"/>
      <c r="G547" s="351" t="s">
        <v>591</v>
      </c>
      <c r="H547" s="356">
        <v>0.1</v>
      </c>
      <c r="K547" s="21"/>
    </row>
    <row r="548" spans="1:11" ht="25.5">
      <c r="A548" s="134">
        <f t="shared" si="30"/>
        <v>12</v>
      </c>
      <c r="B548" s="72" t="s">
        <v>623</v>
      </c>
      <c r="C548" s="135" t="s">
        <v>173</v>
      </c>
      <c r="D548" s="136"/>
      <c r="E548" s="136"/>
      <c r="F548" s="137"/>
      <c r="G548" s="134" t="s">
        <v>691</v>
      </c>
      <c r="H548" s="178">
        <v>3</v>
      </c>
      <c r="K548" s="21"/>
    </row>
    <row r="549" spans="1:11" ht="25.5">
      <c r="A549" s="134">
        <f t="shared" si="30"/>
        <v>13</v>
      </c>
      <c r="B549" s="72" t="s">
        <v>623</v>
      </c>
      <c r="C549" s="135" t="s">
        <v>188</v>
      </c>
      <c r="D549" s="136"/>
      <c r="E549" s="136"/>
      <c r="F549" s="137"/>
      <c r="G549" s="134" t="s">
        <v>20</v>
      </c>
      <c r="H549" s="178">
        <v>3</v>
      </c>
      <c r="K549" s="21"/>
    </row>
    <row r="550" spans="1:11" ht="12.75">
      <c r="A550" s="134">
        <f t="shared" si="30"/>
        <v>14</v>
      </c>
      <c r="B550" s="72" t="s">
        <v>623</v>
      </c>
      <c r="C550" s="135" t="s">
        <v>189</v>
      </c>
      <c r="D550" s="136"/>
      <c r="E550" s="136"/>
      <c r="F550" s="137"/>
      <c r="G550" s="134" t="s">
        <v>20</v>
      </c>
      <c r="H550" s="178">
        <v>3</v>
      </c>
      <c r="K550" s="21"/>
    </row>
    <row r="551" spans="1:11" ht="25.5">
      <c r="A551" s="134">
        <f t="shared" si="30"/>
        <v>15</v>
      </c>
      <c r="B551" s="72" t="s">
        <v>623</v>
      </c>
      <c r="C551" s="135" t="s">
        <v>624</v>
      </c>
      <c r="D551" s="136"/>
      <c r="E551" s="136"/>
      <c r="F551" s="137"/>
      <c r="G551" s="134" t="s">
        <v>25</v>
      </c>
      <c r="H551" s="178">
        <v>1</v>
      </c>
      <c r="K551" s="21"/>
    </row>
    <row r="552" spans="1:11" ht="25.5">
      <c r="A552" s="134">
        <v>16</v>
      </c>
      <c r="B552" s="72" t="s">
        <v>623</v>
      </c>
      <c r="C552" s="135" t="s">
        <v>174</v>
      </c>
      <c r="D552" s="136"/>
      <c r="E552" s="136"/>
      <c r="F552" s="137"/>
      <c r="G552" s="134" t="s">
        <v>691</v>
      </c>
      <c r="H552" s="178">
        <v>3</v>
      </c>
      <c r="K552" s="21"/>
    </row>
    <row r="553" spans="1:11" ht="12.75" customHeight="1">
      <c r="A553" s="25"/>
      <c r="B553" s="72"/>
      <c r="C553" s="139" t="s">
        <v>379</v>
      </c>
      <c r="D553" s="140"/>
      <c r="E553" s="140"/>
      <c r="F553" s="141"/>
      <c r="G553" s="138"/>
      <c r="H553" s="160"/>
      <c r="K553" s="21"/>
    </row>
    <row r="554" spans="1:11" ht="63.75">
      <c r="A554" s="134">
        <v>1</v>
      </c>
      <c r="B554" s="72" t="s">
        <v>623</v>
      </c>
      <c r="C554" s="135" t="s">
        <v>169</v>
      </c>
      <c r="D554" s="136" t="s">
        <v>321</v>
      </c>
      <c r="E554" s="136" t="s">
        <v>362</v>
      </c>
      <c r="F554" s="137" t="s">
        <v>380</v>
      </c>
      <c r="G554" s="134" t="s">
        <v>25</v>
      </c>
      <c r="H554" s="178">
        <v>3</v>
      </c>
      <c r="K554" s="21"/>
    </row>
    <row r="555" spans="1:11" ht="33.75">
      <c r="A555" s="134">
        <f>A554+1</f>
        <v>2</v>
      </c>
      <c r="B555" s="72" t="s">
        <v>623</v>
      </c>
      <c r="C555" s="135" t="s">
        <v>35</v>
      </c>
      <c r="D555" s="136" t="s">
        <v>10</v>
      </c>
      <c r="E555" s="136" t="s">
        <v>36</v>
      </c>
      <c r="F555" s="137" t="s">
        <v>381</v>
      </c>
      <c r="G555" s="134" t="s">
        <v>586</v>
      </c>
      <c r="H555" s="178">
        <v>3</v>
      </c>
      <c r="K555" s="21"/>
    </row>
    <row r="556" spans="1:11" ht="25.5">
      <c r="A556" s="134">
        <f aca="true" t="shared" si="31" ref="A556:A568">A555+1</f>
        <v>3</v>
      </c>
      <c r="B556" s="72" t="s">
        <v>623</v>
      </c>
      <c r="C556" s="135" t="s">
        <v>180</v>
      </c>
      <c r="D556" s="136" t="s">
        <v>181</v>
      </c>
      <c r="E556" s="136"/>
      <c r="F556" s="137" t="s">
        <v>382</v>
      </c>
      <c r="G556" s="134" t="s">
        <v>20</v>
      </c>
      <c r="H556" s="178">
        <v>2</v>
      </c>
      <c r="K556" s="21"/>
    </row>
    <row r="557" spans="1:11" ht="25.5">
      <c r="A557" s="134">
        <f t="shared" si="31"/>
        <v>4</v>
      </c>
      <c r="B557" s="72" t="s">
        <v>623</v>
      </c>
      <c r="C557" s="135" t="s">
        <v>180</v>
      </c>
      <c r="D557" s="136" t="s">
        <v>252</v>
      </c>
      <c r="E557" s="136"/>
      <c r="F557" s="137" t="s">
        <v>383</v>
      </c>
      <c r="G557" s="134" t="s">
        <v>20</v>
      </c>
      <c r="H557" s="178">
        <v>1</v>
      </c>
      <c r="K557" s="21"/>
    </row>
    <row r="558" spans="1:11" ht="22.5">
      <c r="A558" s="134">
        <f t="shared" si="31"/>
        <v>5</v>
      </c>
      <c r="B558" s="72" t="s">
        <v>623</v>
      </c>
      <c r="C558" s="135" t="s">
        <v>185</v>
      </c>
      <c r="D558" s="136" t="s">
        <v>186</v>
      </c>
      <c r="E558" s="136"/>
      <c r="F558" s="137" t="s">
        <v>384</v>
      </c>
      <c r="G558" s="134" t="s">
        <v>20</v>
      </c>
      <c r="H558" s="178">
        <v>3</v>
      </c>
      <c r="K558" s="21"/>
    </row>
    <row r="559" spans="1:11" ht="22.5">
      <c r="A559" s="134">
        <f t="shared" si="31"/>
        <v>6</v>
      </c>
      <c r="B559" s="72" t="s">
        <v>623</v>
      </c>
      <c r="C559" s="135" t="s">
        <v>35</v>
      </c>
      <c r="D559" s="136" t="s">
        <v>10</v>
      </c>
      <c r="E559" s="136" t="s">
        <v>36</v>
      </c>
      <c r="F559" s="137"/>
      <c r="G559" s="134" t="s">
        <v>586</v>
      </c>
      <c r="H559" s="178">
        <v>3</v>
      </c>
      <c r="K559" s="21"/>
    </row>
    <row r="560" spans="1:11" ht="12.75">
      <c r="A560" s="134">
        <f t="shared" si="31"/>
        <v>7</v>
      </c>
      <c r="B560" s="72" t="s">
        <v>623</v>
      </c>
      <c r="C560" s="135" t="s">
        <v>125</v>
      </c>
      <c r="D560" s="136"/>
      <c r="E560" s="136"/>
      <c r="F560" s="137"/>
      <c r="G560" s="134" t="s">
        <v>25</v>
      </c>
      <c r="H560" s="178">
        <v>1</v>
      </c>
      <c r="K560" s="21"/>
    </row>
    <row r="561" spans="1:11" ht="51">
      <c r="A561" s="134">
        <f t="shared" si="31"/>
        <v>8</v>
      </c>
      <c r="B561" s="72" t="s">
        <v>623</v>
      </c>
      <c r="C561" s="135" t="s">
        <v>447</v>
      </c>
      <c r="D561" s="136"/>
      <c r="E561" s="136"/>
      <c r="F561" s="137"/>
      <c r="G561" s="134" t="s">
        <v>25</v>
      </c>
      <c r="H561" s="178">
        <v>1</v>
      </c>
      <c r="K561" s="21"/>
    </row>
    <row r="562" spans="1:11" ht="12.75">
      <c r="A562" s="134">
        <f t="shared" si="31"/>
        <v>9</v>
      </c>
      <c r="B562" s="72" t="s">
        <v>623</v>
      </c>
      <c r="C562" s="135" t="s">
        <v>21</v>
      </c>
      <c r="D562" s="136"/>
      <c r="E562" s="136"/>
      <c r="F562" s="137"/>
      <c r="G562" s="134" t="s">
        <v>691</v>
      </c>
      <c r="H562" s="178">
        <v>3</v>
      </c>
      <c r="K562" s="21"/>
    </row>
    <row r="563" spans="1:11" ht="25.5">
      <c r="A563" s="351">
        <f t="shared" si="31"/>
        <v>10</v>
      </c>
      <c r="B563" s="352" t="s">
        <v>623</v>
      </c>
      <c r="C563" s="353" t="s">
        <v>37</v>
      </c>
      <c r="D563" s="354"/>
      <c r="E563" s="354"/>
      <c r="F563" s="355"/>
      <c r="G563" s="351" t="s">
        <v>591</v>
      </c>
      <c r="H563" s="356">
        <v>0.1</v>
      </c>
      <c r="K563" s="21"/>
    </row>
    <row r="564" spans="1:11" ht="25.5">
      <c r="A564" s="351">
        <f t="shared" si="31"/>
        <v>11</v>
      </c>
      <c r="B564" s="352" t="s">
        <v>623</v>
      </c>
      <c r="C564" s="353" t="s">
        <v>38</v>
      </c>
      <c r="D564" s="354"/>
      <c r="E564" s="354"/>
      <c r="F564" s="355"/>
      <c r="G564" s="351" t="s">
        <v>591</v>
      </c>
      <c r="H564" s="356">
        <v>0.1</v>
      </c>
      <c r="K564" s="21"/>
    </row>
    <row r="565" spans="1:11" ht="25.5">
      <c r="A565" s="134">
        <f t="shared" si="31"/>
        <v>12</v>
      </c>
      <c r="B565" s="72" t="s">
        <v>623</v>
      </c>
      <c r="C565" s="135" t="s">
        <v>173</v>
      </c>
      <c r="D565" s="136"/>
      <c r="E565" s="136"/>
      <c r="F565" s="137"/>
      <c r="G565" s="134" t="s">
        <v>691</v>
      </c>
      <c r="H565" s="178">
        <v>3</v>
      </c>
      <c r="K565" s="21"/>
    </row>
    <row r="566" spans="1:11" ht="25.5">
      <c r="A566" s="134">
        <f t="shared" si="31"/>
        <v>13</v>
      </c>
      <c r="B566" s="72" t="s">
        <v>623</v>
      </c>
      <c r="C566" s="135" t="s">
        <v>188</v>
      </c>
      <c r="D566" s="136"/>
      <c r="E566" s="136"/>
      <c r="F566" s="137"/>
      <c r="G566" s="134" t="s">
        <v>20</v>
      </c>
      <c r="H566" s="178">
        <v>3</v>
      </c>
      <c r="K566" s="21"/>
    </row>
    <row r="567" spans="1:11" ht="12.75">
      <c r="A567" s="134">
        <f t="shared" si="31"/>
        <v>14</v>
      </c>
      <c r="B567" s="72" t="s">
        <v>623</v>
      </c>
      <c r="C567" s="135" t="s">
        <v>189</v>
      </c>
      <c r="D567" s="136"/>
      <c r="E567" s="136"/>
      <c r="F567" s="137"/>
      <c r="G567" s="134" t="s">
        <v>20</v>
      </c>
      <c r="H567" s="178">
        <v>3</v>
      </c>
      <c r="K567" s="21"/>
    </row>
    <row r="568" spans="1:11" ht="25.5">
      <c r="A568" s="134">
        <f t="shared" si="31"/>
        <v>15</v>
      </c>
      <c r="B568" s="72" t="s">
        <v>623</v>
      </c>
      <c r="C568" s="135" t="s">
        <v>624</v>
      </c>
      <c r="D568" s="136"/>
      <c r="E568" s="136"/>
      <c r="F568" s="137"/>
      <c r="G568" s="134" t="s">
        <v>25</v>
      </c>
      <c r="H568" s="178">
        <v>1</v>
      </c>
      <c r="K568" s="21"/>
    </row>
    <row r="569" spans="1:11" ht="25.5">
      <c r="A569" s="134">
        <v>16</v>
      </c>
      <c r="B569" s="72" t="s">
        <v>623</v>
      </c>
      <c r="C569" s="135" t="s">
        <v>174</v>
      </c>
      <c r="D569" s="136"/>
      <c r="E569" s="136"/>
      <c r="F569" s="137"/>
      <c r="G569" s="134" t="s">
        <v>691</v>
      </c>
      <c r="H569" s="178">
        <v>3</v>
      </c>
      <c r="K569" s="21"/>
    </row>
    <row r="570" spans="1:11" ht="12.75" customHeight="1">
      <c r="A570" s="25"/>
      <c r="B570" s="72"/>
      <c r="C570" s="139" t="s">
        <v>385</v>
      </c>
      <c r="D570" s="140"/>
      <c r="E570" s="140"/>
      <c r="F570" s="141"/>
      <c r="G570" s="138"/>
      <c r="H570" s="160"/>
      <c r="K570" s="21"/>
    </row>
    <row r="571" spans="1:11" ht="63.75">
      <c r="A571" s="134">
        <v>1</v>
      </c>
      <c r="B571" s="72" t="s">
        <v>623</v>
      </c>
      <c r="C571" s="135" t="s">
        <v>169</v>
      </c>
      <c r="D571" s="136" t="s">
        <v>321</v>
      </c>
      <c r="E571" s="136" t="s">
        <v>362</v>
      </c>
      <c r="F571" s="137" t="s">
        <v>386</v>
      </c>
      <c r="G571" s="134" t="s">
        <v>25</v>
      </c>
      <c r="H571" s="178">
        <v>3</v>
      </c>
      <c r="K571" s="21"/>
    </row>
    <row r="572" spans="1:11" ht="33.75">
      <c r="A572" s="134">
        <f>A571+1</f>
        <v>2</v>
      </c>
      <c r="B572" s="72" t="s">
        <v>623</v>
      </c>
      <c r="C572" s="135" t="s">
        <v>35</v>
      </c>
      <c r="D572" s="136" t="s">
        <v>10</v>
      </c>
      <c r="E572" s="136" t="s">
        <v>36</v>
      </c>
      <c r="F572" s="137" t="s">
        <v>387</v>
      </c>
      <c r="G572" s="134" t="s">
        <v>586</v>
      </c>
      <c r="H572" s="178">
        <v>3</v>
      </c>
      <c r="K572" s="21"/>
    </row>
    <row r="573" spans="1:11" ht="25.5">
      <c r="A573" s="134">
        <f aca="true" t="shared" si="32" ref="A573:A585">A572+1</f>
        <v>3</v>
      </c>
      <c r="B573" s="72" t="s">
        <v>623</v>
      </c>
      <c r="C573" s="135" t="s">
        <v>180</v>
      </c>
      <c r="D573" s="136" t="s">
        <v>220</v>
      </c>
      <c r="E573" s="136"/>
      <c r="F573" s="137" t="s">
        <v>388</v>
      </c>
      <c r="G573" s="134" t="s">
        <v>20</v>
      </c>
      <c r="H573" s="178">
        <v>2</v>
      </c>
      <c r="K573" s="21"/>
    </row>
    <row r="574" spans="1:11" ht="25.5">
      <c r="A574" s="134">
        <f t="shared" si="32"/>
        <v>4</v>
      </c>
      <c r="B574" s="72" t="s">
        <v>623</v>
      </c>
      <c r="C574" s="135" t="s">
        <v>180</v>
      </c>
      <c r="D574" s="136" t="s">
        <v>279</v>
      </c>
      <c r="E574" s="136"/>
      <c r="F574" s="137" t="s">
        <v>389</v>
      </c>
      <c r="G574" s="134" t="s">
        <v>20</v>
      </c>
      <c r="H574" s="178">
        <v>1</v>
      </c>
      <c r="K574" s="21"/>
    </row>
    <row r="575" spans="1:11" ht="22.5">
      <c r="A575" s="134">
        <f t="shared" si="32"/>
        <v>5</v>
      </c>
      <c r="B575" s="72" t="s">
        <v>623</v>
      </c>
      <c r="C575" s="135" t="s">
        <v>185</v>
      </c>
      <c r="D575" s="136" t="s">
        <v>186</v>
      </c>
      <c r="E575" s="136"/>
      <c r="F575" s="137" t="s">
        <v>390</v>
      </c>
      <c r="G575" s="134" t="s">
        <v>20</v>
      </c>
      <c r="H575" s="178">
        <v>3</v>
      </c>
      <c r="K575" s="21"/>
    </row>
    <row r="576" spans="1:11" ht="22.5">
      <c r="A576" s="134">
        <f t="shared" si="32"/>
        <v>6</v>
      </c>
      <c r="B576" s="72" t="s">
        <v>623</v>
      </c>
      <c r="C576" s="135" t="s">
        <v>35</v>
      </c>
      <c r="D576" s="136" t="s">
        <v>10</v>
      </c>
      <c r="E576" s="136" t="s">
        <v>36</v>
      </c>
      <c r="F576" s="137"/>
      <c r="G576" s="134" t="s">
        <v>586</v>
      </c>
      <c r="H576" s="178">
        <v>3</v>
      </c>
      <c r="K576" s="21"/>
    </row>
    <row r="577" spans="1:11" ht="12.75">
      <c r="A577" s="134">
        <f t="shared" si="32"/>
        <v>7</v>
      </c>
      <c r="B577" s="72" t="s">
        <v>623</v>
      </c>
      <c r="C577" s="135" t="s">
        <v>125</v>
      </c>
      <c r="D577" s="136"/>
      <c r="E577" s="136"/>
      <c r="F577" s="137"/>
      <c r="G577" s="134" t="s">
        <v>25</v>
      </c>
      <c r="H577" s="178">
        <v>1</v>
      </c>
      <c r="K577" s="21"/>
    </row>
    <row r="578" spans="1:11" ht="51">
      <c r="A578" s="134">
        <f t="shared" si="32"/>
        <v>8</v>
      </c>
      <c r="B578" s="72" t="s">
        <v>623</v>
      </c>
      <c r="C578" s="135" t="s">
        <v>447</v>
      </c>
      <c r="D578" s="136"/>
      <c r="E578" s="136"/>
      <c r="F578" s="137"/>
      <c r="G578" s="134" t="s">
        <v>25</v>
      </c>
      <c r="H578" s="178">
        <v>1</v>
      </c>
      <c r="K578" s="21"/>
    </row>
    <row r="579" spans="1:11" ht="12.75">
      <c r="A579" s="134">
        <f t="shared" si="32"/>
        <v>9</v>
      </c>
      <c r="B579" s="72" t="s">
        <v>623</v>
      </c>
      <c r="C579" s="135" t="s">
        <v>21</v>
      </c>
      <c r="D579" s="136"/>
      <c r="E579" s="136"/>
      <c r="F579" s="137"/>
      <c r="G579" s="134" t="s">
        <v>691</v>
      </c>
      <c r="H579" s="178">
        <v>3</v>
      </c>
      <c r="K579" s="21"/>
    </row>
    <row r="580" spans="1:11" ht="25.5">
      <c r="A580" s="134">
        <f t="shared" si="32"/>
        <v>10</v>
      </c>
      <c r="B580" s="72" t="s">
        <v>623</v>
      </c>
      <c r="C580" s="135" t="s">
        <v>37</v>
      </c>
      <c r="D580" s="136"/>
      <c r="E580" s="136"/>
      <c r="F580" s="137"/>
      <c r="G580" s="134" t="s">
        <v>30</v>
      </c>
      <c r="H580" s="178">
        <v>0.1</v>
      </c>
      <c r="K580" s="21"/>
    </row>
    <row r="581" spans="1:11" ht="25.5">
      <c r="A581" s="134">
        <f t="shared" si="32"/>
        <v>11</v>
      </c>
      <c r="B581" s="72" t="s">
        <v>623</v>
      </c>
      <c r="C581" s="135" t="s">
        <v>38</v>
      </c>
      <c r="D581" s="136"/>
      <c r="E581" s="136"/>
      <c r="F581" s="137"/>
      <c r="G581" s="134" t="s">
        <v>30</v>
      </c>
      <c r="H581" s="178">
        <v>0.1</v>
      </c>
      <c r="K581" s="21"/>
    </row>
    <row r="582" spans="1:11" ht="25.5">
      <c r="A582" s="134">
        <f t="shared" si="32"/>
        <v>12</v>
      </c>
      <c r="B582" s="72" t="s">
        <v>623</v>
      </c>
      <c r="C582" s="135" t="s">
        <v>173</v>
      </c>
      <c r="D582" s="136"/>
      <c r="E582" s="136"/>
      <c r="F582" s="137"/>
      <c r="G582" s="134" t="s">
        <v>691</v>
      </c>
      <c r="H582" s="178">
        <v>3</v>
      </c>
      <c r="K582" s="21"/>
    </row>
    <row r="583" spans="1:11" ht="25.5">
      <c r="A583" s="134">
        <f t="shared" si="32"/>
        <v>13</v>
      </c>
      <c r="B583" s="72" t="s">
        <v>623</v>
      </c>
      <c r="C583" s="135" t="s">
        <v>188</v>
      </c>
      <c r="D583" s="136"/>
      <c r="E583" s="136"/>
      <c r="F583" s="137"/>
      <c r="G583" s="134" t="s">
        <v>20</v>
      </c>
      <c r="H583" s="178">
        <v>3</v>
      </c>
      <c r="K583" s="21"/>
    </row>
    <row r="584" spans="1:11" ht="12.75">
      <c r="A584" s="134">
        <f t="shared" si="32"/>
        <v>14</v>
      </c>
      <c r="B584" s="72" t="s">
        <v>623</v>
      </c>
      <c r="C584" s="135" t="s">
        <v>189</v>
      </c>
      <c r="D584" s="136"/>
      <c r="E584" s="136"/>
      <c r="F584" s="137"/>
      <c r="G584" s="134" t="s">
        <v>20</v>
      </c>
      <c r="H584" s="178">
        <v>3</v>
      </c>
      <c r="K584" s="21"/>
    </row>
    <row r="585" spans="1:11" ht="25.5">
      <c r="A585" s="134">
        <f t="shared" si="32"/>
        <v>15</v>
      </c>
      <c r="B585" s="72" t="s">
        <v>623</v>
      </c>
      <c r="C585" s="135" t="s">
        <v>624</v>
      </c>
      <c r="D585" s="136"/>
      <c r="E585" s="136"/>
      <c r="F585" s="137"/>
      <c r="G585" s="134" t="s">
        <v>25</v>
      </c>
      <c r="H585" s="178">
        <v>1</v>
      </c>
      <c r="K585" s="21"/>
    </row>
    <row r="586" spans="1:11" ht="25.5">
      <c r="A586" s="134">
        <v>16</v>
      </c>
      <c r="B586" s="72" t="s">
        <v>623</v>
      </c>
      <c r="C586" s="135" t="s">
        <v>174</v>
      </c>
      <c r="D586" s="136"/>
      <c r="E586" s="136"/>
      <c r="F586" s="137"/>
      <c r="G586" s="134" t="s">
        <v>691</v>
      </c>
      <c r="H586" s="178">
        <v>3</v>
      </c>
      <c r="K586" s="21"/>
    </row>
    <row r="587" spans="1:11" ht="12.75" customHeight="1">
      <c r="A587" s="25"/>
      <c r="B587" s="72"/>
      <c r="C587" s="139" t="s">
        <v>391</v>
      </c>
      <c r="D587" s="140"/>
      <c r="E587" s="140"/>
      <c r="F587" s="141"/>
      <c r="G587" s="138"/>
      <c r="H587" s="160"/>
      <c r="K587" s="21"/>
    </row>
    <row r="588" spans="1:11" ht="63.75">
      <c r="A588" s="134">
        <v>1</v>
      </c>
      <c r="B588" s="72" t="s">
        <v>623</v>
      </c>
      <c r="C588" s="135" t="s">
        <v>169</v>
      </c>
      <c r="D588" s="136" t="s">
        <v>321</v>
      </c>
      <c r="E588" s="136" t="s">
        <v>362</v>
      </c>
      <c r="F588" s="137" t="s">
        <v>392</v>
      </c>
      <c r="G588" s="134" t="s">
        <v>25</v>
      </c>
      <c r="H588" s="178">
        <v>2</v>
      </c>
      <c r="K588" s="21"/>
    </row>
    <row r="589" spans="1:11" ht="22.5">
      <c r="A589" s="134">
        <f>A588+1</f>
        <v>2</v>
      </c>
      <c r="B589" s="72" t="s">
        <v>623</v>
      </c>
      <c r="C589" s="135" t="s">
        <v>35</v>
      </c>
      <c r="D589" s="136" t="s">
        <v>10</v>
      </c>
      <c r="E589" s="136" t="s">
        <v>36</v>
      </c>
      <c r="F589" s="137" t="s">
        <v>393</v>
      </c>
      <c r="G589" s="134" t="s">
        <v>586</v>
      </c>
      <c r="H589" s="178">
        <v>2</v>
      </c>
      <c r="K589" s="21"/>
    </row>
    <row r="590" spans="1:11" ht="25.5">
      <c r="A590" s="134">
        <f aca="true" t="shared" si="33" ref="A590:A601">A589+1</f>
        <v>3</v>
      </c>
      <c r="B590" s="72" t="s">
        <v>623</v>
      </c>
      <c r="C590" s="135" t="s">
        <v>180</v>
      </c>
      <c r="D590" s="136" t="s">
        <v>220</v>
      </c>
      <c r="E590" s="136"/>
      <c r="F590" s="137" t="s">
        <v>394</v>
      </c>
      <c r="G590" s="134" t="s">
        <v>20</v>
      </c>
      <c r="H590" s="178">
        <v>2</v>
      </c>
      <c r="K590" s="21"/>
    </row>
    <row r="591" spans="1:11" ht="22.5">
      <c r="A591" s="134">
        <f t="shared" si="33"/>
        <v>4</v>
      </c>
      <c r="B591" s="72" t="s">
        <v>623</v>
      </c>
      <c r="C591" s="135" t="s">
        <v>185</v>
      </c>
      <c r="D591" s="136" t="s">
        <v>186</v>
      </c>
      <c r="E591" s="136"/>
      <c r="F591" s="137" t="s">
        <v>395</v>
      </c>
      <c r="G591" s="134" t="s">
        <v>20</v>
      </c>
      <c r="H591" s="178">
        <v>3</v>
      </c>
      <c r="K591" s="21"/>
    </row>
    <row r="592" spans="1:11" ht="22.5">
      <c r="A592" s="134">
        <f t="shared" si="33"/>
        <v>5</v>
      </c>
      <c r="B592" s="72" t="s">
        <v>623</v>
      </c>
      <c r="C592" s="135" t="s">
        <v>35</v>
      </c>
      <c r="D592" s="136" t="s">
        <v>10</v>
      </c>
      <c r="E592" s="136" t="s">
        <v>36</v>
      </c>
      <c r="F592" s="137"/>
      <c r="G592" s="134" t="s">
        <v>586</v>
      </c>
      <c r="H592" s="178">
        <v>2</v>
      </c>
      <c r="K592" s="21"/>
    </row>
    <row r="593" spans="1:11" ht="12.75">
      <c r="A593" s="134">
        <f t="shared" si="33"/>
        <v>6</v>
      </c>
      <c r="B593" s="72" t="s">
        <v>623</v>
      </c>
      <c r="C593" s="135" t="s">
        <v>125</v>
      </c>
      <c r="D593" s="136"/>
      <c r="E593" s="136"/>
      <c r="F593" s="137"/>
      <c r="G593" s="134" t="s">
        <v>25</v>
      </c>
      <c r="H593" s="178">
        <v>1</v>
      </c>
      <c r="K593" s="21"/>
    </row>
    <row r="594" spans="1:11" ht="51">
      <c r="A594" s="134">
        <f t="shared" si="33"/>
        <v>7</v>
      </c>
      <c r="B594" s="72" t="s">
        <v>623</v>
      </c>
      <c r="C594" s="135" t="s">
        <v>447</v>
      </c>
      <c r="D594" s="136"/>
      <c r="E594" s="136"/>
      <c r="F594" s="137"/>
      <c r="G594" s="134" t="s">
        <v>25</v>
      </c>
      <c r="H594" s="178">
        <v>1</v>
      </c>
      <c r="K594" s="21"/>
    </row>
    <row r="595" spans="1:11" ht="12.75">
      <c r="A595" s="134">
        <f t="shared" si="33"/>
        <v>8</v>
      </c>
      <c r="B595" s="72" t="s">
        <v>623</v>
      </c>
      <c r="C595" s="135" t="s">
        <v>21</v>
      </c>
      <c r="D595" s="136"/>
      <c r="E595" s="136"/>
      <c r="F595" s="137"/>
      <c r="G595" s="134" t="s">
        <v>691</v>
      </c>
      <c r="H595" s="178">
        <v>2</v>
      </c>
      <c r="K595" s="21"/>
    </row>
    <row r="596" spans="1:11" ht="25.5">
      <c r="A596" s="351">
        <f t="shared" si="33"/>
        <v>9</v>
      </c>
      <c r="B596" s="352" t="s">
        <v>623</v>
      </c>
      <c r="C596" s="353" t="s">
        <v>37</v>
      </c>
      <c r="D596" s="354"/>
      <c r="E596" s="354"/>
      <c r="F596" s="355"/>
      <c r="G596" s="351" t="s">
        <v>591</v>
      </c>
      <c r="H596" s="356">
        <v>0.1</v>
      </c>
      <c r="K596" s="21"/>
    </row>
    <row r="597" spans="1:11" ht="25.5">
      <c r="A597" s="351">
        <f t="shared" si="33"/>
        <v>10</v>
      </c>
      <c r="B597" s="352" t="s">
        <v>623</v>
      </c>
      <c r="C597" s="353" t="s">
        <v>38</v>
      </c>
      <c r="D597" s="354"/>
      <c r="E597" s="354"/>
      <c r="F597" s="355"/>
      <c r="G597" s="351" t="s">
        <v>591</v>
      </c>
      <c r="H597" s="356">
        <v>0.1</v>
      </c>
      <c r="K597" s="21"/>
    </row>
    <row r="598" spans="1:11" ht="25.5">
      <c r="A598" s="134">
        <f t="shared" si="33"/>
        <v>11</v>
      </c>
      <c r="B598" s="72" t="s">
        <v>623</v>
      </c>
      <c r="C598" s="135" t="s">
        <v>173</v>
      </c>
      <c r="D598" s="136"/>
      <c r="E598" s="136"/>
      <c r="F598" s="137"/>
      <c r="G598" s="134" t="s">
        <v>691</v>
      </c>
      <c r="H598" s="178">
        <v>2</v>
      </c>
      <c r="K598" s="21"/>
    </row>
    <row r="599" spans="1:11" ht="25.5">
      <c r="A599" s="134">
        <f t="shared" si="33"/>
        <v>12</v>
      </c>
      <c r="B599" s="72" t="s">
        <v>623</v>
      </c>
      <c r="C599" s="135" t="s">
        <v>188</v>
      </c>
      <c r="D599" s="136"/>
      <c r="E599" s="136"/>
      <c r="F599" s="137"/>
      <c r="G599" s="134" t="s">
        <v>20</v>
      </c>
      <c r="H599" s="178">
        <v>2</v>
      </c>
      <c r="K599" s="21"/>
    </row>
    <row r="600" spans="1:11" ht="12.75">
      <c r="A600" s="134">
        <f t="shared" si="33"/>
        <v>13</v>
      </c>
      <c r="B600" s="72" t="s">
        <v>623</v>
      </c>
      <c r="C600" s="135" t="s">
        <v>189</v>
      </c>
      <c r="D600" s="136"/>
      <c r="E600" s="136"/>
      <c r="F600" s="137"/>
      <c r="G600" s="134" t="s">
        <v>20</v>
      </c>
      <c r="H600" s="178">
        <v>3</v>
      </c>
      <c r="K600" s="21"/>
    </row>
    <row r="601" spans="1:11" ht="25.5">
      <c r="A601" s="134">
        <f t="shared" si="33"/>
        <v>14</v>
      </c>
      <c r="B601" s="72" t="s">
        <v>623</v>
      </c>
      <c r="C601" s="135" t="s">
        <v>624</v>
      </c>
      <c r="D601" s="136"/>
      <c r="E601" s="136"/>
      <c r="F601" s="137"/>
      <c r="G601" s="134" t="s">
        <v>25</v>
      </c>
      <c r="H601" s="178">
        <v>1</v>
      </c>
      <c r="K601" s="21"/>
    </row>
    <row r="602" spans="1:11" ht="25.5">
      <c r="A602" s="134">
        <v>15</v>
      </c>
      <c r="B602" s="72" t="s">
        <v>623</v>
      </c>
      <c r="C602" s="135" t="s">
        <v>174</v>
      </c>
      <c r="D602" s="136"/>
      <c r="E602" s="136"/>
      <c r="F602" s="137"/>
      <c r="G602" s="134" t="s">
        <v>691</v>
      </c>
      <c r="H602" s="178">
        <v>2</v>
      </c>
      <c r="K602" s="21"/>
    </row>
    <row r="603" spans="1:11" ht="12.75" customHeight="1">
      <c r="A603" s="25"/>
      <c r="B603" s="72"/>
      <c r="C603" s="139" t="s">
        <v>396</v>
      </c>
      <c r="D603" s="140"/>
      <c r="E603" s="140"/>
      <c r="F603" s="141"/>
      <c r="G603" s="138"/>
      <c r="H603" s="160"/>
      <c r="K603" s="21"/>
    </row>
    <row r="604" spans="1:11" ht="63.75">
      <c r="A604" s="134">
        <v>1</v>
      </c>
      <c r="B604" s="72" t="s">
        <v>623</v>
      </c>
      <c r="C604" s="135" t="s">
        <v>169</v>
      </c>
      <c r="D604" s="136" t="s">
        <v>321</v>
      </c>
      <c r="E604" s="136" t="s">
        <v>362</v>
      </c>
      <c r="F604" s="137" t="s">
        <v>397</v>
      </c>
      <c r="G604" s="134" t="s">
        <v>25</v>
      </c>
      <c r="H604" s="178">
        <v>2</v>
      </c>
      <c r="K604" s="21"/>
    </row>
    <row r="605" spans="1:11" ht="22.5">
      <c r="A605" s="134">
        <f>A604+1</f>
        <v>2</v>
      </c>
      <c r="B605" s="72" t="s">
        <v>623</v>
      </c>
      <c r="C605" s="135" t="s">
        <v>35</v>
      </c>
      <c r="D605" s="136" t="s">
        <v>10</v>
      </c>
      <c r="E605" s="136" t="s">
        <v>36</v>
      </c>
      <c r="F605" s="137" t="s">
        <v>398</v>
      </c>
      <c r="G605" s="134" t="s">
        <v>586</v>
      </c>
      <c r="H605" s="178">
        <v>2</v>
      </c>
      <c r="K605" s="21"/>
    </row>
    <row r="606" spans="1:11" ht="25.5">
      <c r="A606" s="134">
        <f aca="true" t="shared" si="34" ref="A606:A617">A605+1</f>
        <v>3</v>
      </c>
      <c r="B606" s="72" t="s">
        <v>623</v>
      </c>
      <c r="C606" s="135" t="s">
        <v>180</v>
      </c>
      <c r="D606" s="136" t="s">
        <v>258</v>
      </c>
      <c r="E606" s="136"/>
      <c r="F606" s="137" t="s">
        <v>394</v>
      </c>
      <c r="G606" s="134" t="s">
        <v>20</v>
      </c>
      <c r="H606" s="178">
        <v>2</v>
      </c>
      <c r="K606" s="21"/>
    </row>
    <row r="607" spans="1:11" ht="22.5">
      <c r="A607" s="134">
        <f t="shared" si="34"/>
        <v>4</v>
      </c>
      <c r="B607" s="72" t="s">
        <v>623</v>
      </c>
      <c r="C607" s="135" t="s">
        <v>185</v>
      </c>
      <c r="D607" s="136" t="s">
        <v>186</v>
      </c>
      <c r="E607" s="136"/>
      <c r="F607" s="137" t="s">
        <v>399</v>
      </c>
      <c r="G607" s="134" t="s">
        <v>20</v>
      </c>
      <c r="H607" s="178">
        <v>3</v>
      </c>
      <c r="K607" s="21"/>
    </row>
    <row r="608" spans="1:11" ht="22.5">
      <c r="A608" s="134">
        <f t="shared" si="34"/>
        <v>5</v>
      </c>
      <c r="B608" s="72" t="s">
        <v>623</v>
      </c>
      <c r="C608" s="135" t="s">
        <v>35</v>
      </c>
      <c r="D608" s="136" t="s">
        <v>10</v>
      </c>
      <c r="E608" s="136" t="s">
        <v>36</v>
      </c>
      <c r="F608" s="137"/>
      <c r="G608" s="134" t="s">
        <v>586</v>
      </c>
      <c r="H608" s="178">
        <v>2</v>
      </c>
      <c r="K608" s="21"/>
    </row>
    <row r="609" spans="1:11" ht="12.75">
      <c r="A609" s="134">
        <f t="shared" si="34"/>
        <v>6</v>
      </c>
      <c r="B609" s="72" t="s">
        <v>623</v>
      </c>
      <c r="C609" s="135" t="s">
        <v>125</v>
      </c>
      <c r="D609" s="136"/>
      <c r="E609" s="136"/>
      <c r="F609" s="137"/>
      <c r="G609" s="134" t="s">
        <v>25</v>
      </c>
      <c r="H609" s="178">
        <v>1</v>
      </c>
      <c r="K609" s="21"/>
    </row>
    <row r="610" spans="1:11" ht="51">
      <c r="A610" s="134">
        <f t="shared" si="34"/>
        <v>7</v>
      </c>
      <c r="B610" s="72" t="s">
        <v>623</v>
      </c>
      <c r="C610" s="135" t="s">
        <v>447</v>
      </c>
      <c r="D610" s="136"/>
      <c r="E610" s="136"/>
      <c r="F610" s="137"/>
      <c r="G610" s="134" t="s">
        <v>25</v>
      </c>
      <c r="H610" s="178">
        <v>1</v>
      </c>
      <c r="K610" s="21"/>
    </row>
    <row r="611" spans="1:11" ht="12.75">
      <c r="A611" s="134">
        <f t="shared" si="34"/>
        <v>8</v>
      </c>
      <c r="B611" s="72" t="s">
        <v>623</v>
      </c>
      <c r="C611" s="135" t="s">
        <v>21</v>
      </c>
      <c r="D611" s="136"/>
      <c r="E611" s="136"/>
      <c r="F611" s="137"/>
      <c r="G611" s="134" t="s">
        <v>691</v>
      </c>
      <c r="H611" s="178">
        <v>2</v>
      </c>
      <c r="K611" s="21"/>
    </row>
    <row r="612" spans="1:11" ht="25.5">
      <c r="A612" s="351">
        <f t="shared" si="34"/>
        <v>9</v>
      </c>
      <c r="B612" s="352" t="s">
        <v>623</v>
      </c>
      <c r="C612" s="353" t="s">
        <v>37</v>
      </c>
      <c r="D612" s="354"/>
      <c r="E612" s="354"/>
      <c r="F612" s="355"/>
      <c r="G612" s="351" t="s">
        <v>591</v>
      </c>
      <c r="H612" s="356">
        <v>0.1</v>
      </c>
      <c r="K612" s="21"/>
    </row>
    <row r="613" spans="1:11" ht="25.5">
      <c r="A613" s="351">
        <f t="shared" si="34"/>
        <v>10</v>
      </c>
      <c r="B613" s="352" t="s">
        <v>623</v>
      </c>
      <c r="C613" s="353" t="s">
        <v>38</v>
      </c>
      <c r="D613" s="354"/>
      <c r="E613" s="354"/>
      <c r="F613" s="355"/>
      <c r="G613" s="351" t="s">
        <v>591</v>
      </c>
      <c r="H613" s="356">
        <v>0.1</v>
      </c>
      <c r="K613" s="21"/>
    </row>
    <row r="614" spans="1:11" ht="25.5">
      <c r="A614" s="134">
        <f t="shared" si="34"/>
        <v>11</v>
      </c>
      <c r="B614" s="72" t="s">
        <v>623</v>
      </c>
      <c r="C614" s="135" t="s">
        <v>173</v>
      </c>
      <c r="D614" s="136"/>
      <c r="E614" s="136"/>
      <c r="F614" s="137"/>
      <c r="G614" s="134" t="s">
        <v>691</v>
      </c>
      <c r="H614" s="178">
        <v>2</v>
      </c>
      <c r="K614" s="21"/>
    </row>
    <row r="615" spans="1:11" ht="25.5">
      <c r="A615" s="134">
        <f t="shared" si="34"/>
        <v>12</v>
      </c>
      <c r="B615" s="72" t="s">
        <v>623</v>
      </c>
      <c r="C615" s="135" t="s">
        <v>188</v>
      </c>
      <c r="D615" s="136"/>
      <c r="E615" s="136"/>
      <c r="F615" s="137"/>
      <c r="G615" s="134" t="s">
        <v>20</v>
      </c>
      <c r="H615" s="178">
        <v>2</v>
      </c>
      <c r="K615" s="21"/>
    </row>
    <row r="616" spans="1:11" ht="12.75">
      <c r="A616" s="134">
        <f t="shared" si="34"/>
        <v>13</v>
      </c>
      <c r="B616" s="72" t="s">
        <v>623</v>
      </c>
      <c r="C616" s="135" t="s">
        <v>189</v>
      </c>
      <c r="D616" s="136"/>
      <c r="E616" s="136"/>
      <c r="F616" s="137"/>
      <c r="G616" s="134" t="s">
        <v>20</v>
      </c>
      <c r="H616" s="178">
        <v>3</v>
      </c>
      <c r="K616" s="21"/>
    </row>
    <row r="617" spans="1:11" ht="25.5">
      <c r="A617" s="134">
        <f t="shared" si="34"/>
        <v>14</v>
      </c>
      <c r="B617" s="72" t="s">
        <v>623</v>
      </c>
      <c r="C617" s="135" t="s">
        <v>624</v>
      </c>
      <c r="D617" s="136"/>
      <c r="E617" s="136"/>
      <c r="F617" s="137"/>
      <c r="G617" s="134" t="s">
        <v>25</v>
      </c>
      <c r="H617" s="178">
        <v>1</v>
      </c>
      <c r="K617" s="21"/>
    </row>
    <row r="618" spans="1:11" ht="25.5">
      <c r="A618" s="134">
        <v>15</v>
      </c>
      <c r="B618" s="72" t="s">
        <v>623</v>
      </c>
      <c r="C618" s="135" t="s">
        <v>174</v>
      </c>
      <c r="D618" s="136"/>
      <c r="E618" s="136"/>
      <c r="F618" s="137"/>
      <c r="G618" s="134" t="s">
        <v>691</v>
      </c>
      <c r="H618" s="178">
        <v>2</v>
      </c>
      <c r="K618" s="21"/>
    </row>
    <row r="619" spans="1:11" ht="12.75" customHeight="1">
      <c r="A619" s="25"/>
      <c r="B619" s="72"/>
      <c r="C619" s="139" t="s">
        <v>400</v>
      </c>
      <c r="D619" s="140"/>
      <c r="E619" s="140"/>
      <c r="F619" s="141"/>
      <c r="G619" s="138"/>
      <c r="H619" s="160"/>
      <c r="K619" s="21"/>
    </row>
    <row r="620" spans="1:11" ht="63.75">
      <c r="A620" s="134">
        <v>1</v>
      </c>
      <c r="B620" s="72" t="s">
        <v>623</v>
      </c>
      <c r="C620" s="135" t="s">
        <v>169</v>
      </c>
      <c r="D620" s="136" t="s">
        <v>402</v>
      </c>
      <c r="E620" s="136" t="s">
        <v>403</v>
      </c>
      <c r="F620" s="137" t="s">
        <v>401</v>
      </c>
      <c r="G620" s="134" t="s">
        <v>25</v>
      </c>
      <c r="H620" s="178">
        <v>1</v>
      </c>
      <c r="K620" s="21"/>
    </row>
    <row r="621" spans="1:11" ht="22.5">
      <c r="A621" s="134">
        <f>A620+1</f>
        <v>2</v>
      </c>
      <c r="B621" s="72" t="s">
        <v>623</v>
      </c>
      <c r="C621" s="135" t="s">
        <v>35</v>
      </c>
      <c r="D621" s="136" t="s">
        <v>10</v>
      </c>
      <c r="E621" s="136" t="s">
        <v>36</v>
      </c>
      <c r="F621" s="137" t="s">
        <v>234</v>
      </c>
      <c r="G621" s="134" t="s">
        <v>586</v>
      </c>
      <c r="H621" s="178">
        <v>4</v>
      </c>
      <c r="K621" s="21"/>
    </row>
    <row r="622" spans="1:11" ht="25.5">
      <c r="A622" s="134">
        <f aca="true" t="shared" si="35" ref="A622:A634">A621+1</f>
        <v>3</v>
      </c>
      <c r="B622" s="72" t="s">
        <v>623</v>
      </c>
      <c r="C622" s="135" t="s">
        <v>180</v>
      </c>
      <c r="D622" s="136" t="s">
        <v>405</v>
      </c>
      <c r="E622" s="136"/>
      <c r="F622" s="137" t="s">
        <v>404</v>
      </c>
      <c r="G622" s="134" t="s">
        <v>20</v>
      </c>
      <c r="H622" s="178">
        <v>2</v>
      </c>
      <c r="K622" s="21"/>
    </row>
    <row r="623" spans="1:11" ht="25.5">
      <c r="A623" s="134">
        <f t="shared" si="35"/>
        <v>4</v>
      </c>
      <c r="B623" s="72" t="s">
        <v>623</v>
      </c>
      <c r="C623" s="135" t="s">
        <v>180</v>
      </c>
      <c r="D623" s="136" t="s">
        <v>258</v>
      </c>
      <c r="E623" s="136"/>
      <c r="F623" s="137" t="s">
        <v>406</v>
      </c>
      <c r="G623" s="134" t="s">
        <v>20</v>
      </c>
      <c r="H623" s="178">
        <v>2</v>
      </c>
      <c r="K623" s="21"/>
    </row>
    <row r="624" spans="1:11" ht="22.5">
      <c r="A624" s="134">
        <f t="shared" si="35"/>
        <v>5</v>
      </c>
      <c r="B624" s="72" t="s">
        <v>623</v>
      </c>
      <c r="C624" s="135" t="s">
        <v>185</v>
      </c>
      <c r="D624" s="136" t="s">
        <v>186</v>
      </c>
      <c r="E624" s="136"/>
      <c r="F624" s="137" t="s">
        <v>407</v>
      </c>
      <c r="G624" s="134" t="s">
        <v>20</v>
      </c>
      <c r="H624" s="178">
        <v>4</v>
      </c>
      <c r="K624" s="21"/>
    </row>
    <row r="625" spans="1:11" ht="22.5">
      <c r="A625" s="134">
        <f t="shared" si="35"/>
        <v>6</v>
      </c>
      <c r="B625" s="72" t="s">
        <v>623</v>
      </c>
      <c r="C625" s="135" t="s">
        <v>35</v>
      </c>
      <c r="D625" s="136" t="s">
        <v>10</v>
      </c>
      <c r="E625" s="136" t="s">
        <v>36</v>
      </c>
      <c r="F625" s="137"/>
      <c r="G625" s="134" t="s">
        <v>586</v>
      </c>
      <c r="H625" s="178">
        <v>4</v>
      </c>
      <c r="K625" s="21"/>
    </row>
    <row r="626" spans="1:11" ht="12.75">
      <c r="A626" s="134">
        <f t="shared" si="35"/>
        <v>7</v>
      </c>
      <c r="B626" s="72" t="s">
        <v>623</v>
      </c>
      <c r="C626" s="135" t="s">
        <v>125</v>
      </c>
      <c r="D626" s="136"/>
      <c r="E626" s="136"/>
      <c r="F626" s="137"/>
      <c r="G626" s="134" t="s">
        <v>25</v>
      </c>
      <c r="H626" s="178">
        <v>1</v>
      </c>
      <c r="K626" s="21"/>
    </row>
    <row r="627" spans="1:11" ht="51">
      <c r="A627" s="134">
        <f t="shared" si="35"/>
        <v>8</v>
      </c>
      <c r="B627" s="72" t="s">
        <v>623</v>
      </c>
      <c r="C627" s="135" t="s">
        <v>447</v>
      </c>
      <c r="D627" s="136"/>
      <c r="E627" s="136"/>
      <c r="F627" s="137"/>
      <c r="G627" s="134" t="s">
        <v>25</v>
      </c>
      <c r="H627" s="178">
        <v>1</v>
      </c>
      <c r="K627" s="21"/>
    </row>
    <row r="628" spans="1:11" ht="12.75">
      <c r="A628" s="134">
        <f t="shared" si="35"/>
        <v>9</v>
      </c>
      <c r="B628" s="72" t="s">
        <v>623</v>
      </c>
      <c r="C628" s="135" t="s">
        <v>21</v>
      </c>
      <c r="D628" s="136"/>
      <c r="E628" s="136"/>
      <c r="F628" s="137"/>
      <c r="G628" s="134" t="s">
        <v>691</v>
      </c>
      <c r="H628" s="178">
        <v>4</v>
      </c>
      <c r="K628" s="21"/>
    </row>
    <row r="629" spans="1:11" ht="25.5">
      <c r="A629" s="351">
        <f t="shared" si="35"/>
        <v>10</v>
      </c>
      <c r="B629" s="352" t="s">
        <v>623</v>
      </c>
      <c r="C629" s="353" t="s">
        <v>37</v>
      </c>
      <c r="D629" s="354"/>
      <c r="E629" s="354"/>
      <c r="F629" s="355"/>
      <c r="G629" s="351" t="s">
        <v>591</v>
      </c>
      <c r="H629" s="356">
        <v>0.1</v>
      </c>
      <c r="K629" s="21"/>
    </row>
    <row r="630" spans="1:11" ht="25.5">
      <c r="A630" s="351">
        <f t="shared" si="35"/>
        <v>11</v>
      </c>
      <c r="B630" s="352" t="s">
        <v>623</v>
      </c>
      <c r="C630" s="353" t="s">
        <v>38</v>
      </c>
      <c r="D630" s="354"/>
      <c r="E630" s="354"/>
      <c r="F630" s="355"/>
      <c r="G630" s="351" t="s">
        <v>591</v>
      </c>
      <c r="H630" s="356">
        <v>0.1</v>
      </c>
      <c r="K630" s="21"/>
    </row>
    <row r="631" spans="1:11" ht="25.5">
      <c r="A631" s="134">
        <f t="shared" si="35"/>
        <v>12</v>
      </c>
      <c r="B631" s="72" t="s">
        <v>623</v>
      </c>
      <c r="C631" s="135" t="s">
        <v>173</v>
      </c>
      <c r="D631" s="136"/>
      <c r="E631" s="136"/>
      <c r="F631" s="137"/>
      <c r="G631" s="134" t="s">
        <v>691</v>
      </c>
      <c r="H631" s="178">
        <v>4</v>
      </c>
      <c r="K631" s="21"/>
    </row>
    <row r="632" spans="1:11" ht="25.5">
      <c r="A632" s="134">
        <f t="shared" si="35"/>
        <v>13</v>
      </c>
      <c r="B632" s="72" t="s">
        <v>623</v>
      </c>
      <c r="C632" s="135" t="s">
        <v>188</v>
      </c>
      <c r="D632" s="136"/>
      <c r="E632" s="136"/>
      <c r="F632" s="137"/>
      <c r="G632" s="134" t="s">
        <v>20</v>
      </c>
      <c r="H632" s="178">
        <v>4</v>
      </c>
      <c r="K632" s="21"/>
    </row>
    <row r="633" spans="1:11" ht="12.75">
      <c r="A633" s="134">
        <f t="shared" si="35"/>
        <v>14</v>
      </c>
      <c r="B633" s="72" t="s">
        <v>623</v>
      </c>
      <c r="C633" s="135" t="s">
        <v>189</v>
      </c>
      <c r="D633" s="136"/>
      <c r="E633" s="136"/>
      <c r="F633" s="137"/>
      <c r="G633" s="134" t="s">
        <v>20</v>
      </c>
      <c r="H633" s="178">
        <v>4</v>
      </c>
      <c r="K633" s="21"/>
    </row>
    <row r="634" spans="1:11" ht="25.5">
      <c r="A634" s="134">
        <f t="shared" si="35"/>
        <v>15</v>
      </c>
      <c r="B634" s="72" t="s">
        <v>623</v>
      </c>
      <c r="C634" s="135" t="s">
        <v>624</v>
      </c>
      <c r="D634" s="136"/>
      <c r="E634" s="136"/>
      <c r="F634" s="137"/>
      <c r="G634" s="134" t="s">
        <v>25</v>
      </c>
      <c r="H634" s="178">
        <v>1</v>
      </c>
      <c r="K634" s="21"/>
    </row>
    <row r="635" spans="1:11" ht="25.5">
      <c r="A635" s="134">
        <v>16</v>
      </c>
      <c r="B635" s="72" t="s">
        <v>623</v>
      </c>
      <c r="C635" s="135" t="s">
        <v>174</v>
      </c>
      <c r="D635" s="136"/>
      <c r="E635" s="136"/>
      <c r="F635" s="137"/>
      <c r="G635" s="134" t="s">
        <v>691</v>
      </c>
      <c r="H635" s="178">
        <v>4</v>
      </c>
      <c r="K635" s="21"/>
    </row>
    <row r="636" spans="1:11" ht="12.75" customHeight="1">
      <c r="A636" s="25"/>
      <c r="B636" s="72"/>
      <c r="C636" s="139" t="s">
        <v>408</v>
      </c>
      <c r="D636" s="140"/>
      <c r="E636" s="140"/>
      <c r="F636" s="141"/>
      <c r="G636" s="138"/>
      <c r="H636" s="160"/>
      <c r="K636" s="21"/>
    </row>
    <row r="637" spans="1:11" ht="63.75">
      <c r="A637" s="134">
        <v>1</v>
      </c>
      <c r="B637" s="72" t="s">
        <v>623</v>
      </c>
      <c r="C637" s="135" t="s">
        <v>169</v>
      </c>
      <c r="D637" s="136" t="s">
        <v>410</v>
      </c>
      <c r="E637" s="136" t="s">
        <v>411</v>
      </c>
      <c r="F637" s="137" t="s">
        <v>409</v>
      </c>
      <c r="G637" s="134" t="s">
        <v>25</v>
      </c>
      <c r="H637" s="178">
        <v>3</v>
      </c>
      <c r="K637" s="21"/>
    </row>
    <row r="638" spans="1:11" ht="33.75">
      <c r="A638" s="134">
        <f>A637+1</f>
        <v>2</v>
      </c>
      <c r="B638" s="72" t="s">
        <v>623</v>
      </c>
      <c r="C638" s="135" t="s">
        <v>35</v>
      </c>
      <c r="D638" s="136" t="s">
        <v>10</v>
      </c>
      <c r="E638" s="136" t="s">
        <v>36</v>
      </c>
      <c r="F638" s="137" t="s">
        <v>412</v>
      </c>
      <c r="G638" s="134" t="s">
        <v>586</v>
      </c>
      <c r="H638" s="178">
        <v>3</v>
      </c>
      <c r="K638" s="21"/>
    </row>
    <row r="639" spans="1:11" ht="25.5">
      <c r="A639" s="134">
        <f aca="true" t="shared" si="36" ref="A639:A651">A638+1</f>
        <v>3</v>
      </c>
      <c r="B639" s="72" t="s">
        <v>623</v>
      </c>
      <c r="C639" s="135" t="s">
        <v>180</v>
      </c>
      <c r="D639" s="136" t="s">
        <v>258</v>
      </c>
      <c r="E639" s="136"/>
      <c r="F639" s="137" t="s">
        <v>413</v>
      </c>
      <c r="G639" s="134" t="s">
        <v>20</v>
      </c>
      <c r="H639" s="178">
        <v>2</v>
      </c>
      <c r="K639" s="21"/>
    </row>
    <row r="640" spans="1:11" ht="25.5">
      <c r="A640" s="134">
        <f t="shared" si="36"/>
        <v>4</v>
      </c>
      <c r="B640" s="72" t="s">
        <v>623</v>
      </c>
      <c r="C640" s="135" t="s">
        <v>180</v>
      </c>
      <c r="D640" s="136" t="s">
        <v>220</v>
      </c>
      <c r="E640" s="136"/>
      <c r="F640" s="137" t="s">
        <v>414</v>
      </c>
      <c r="G640" s="134" t="s">
        <v>20</v>
      </c>
      <c r="H640" s="178">
        <v>1</v>
      </c>
      <c r="K640" s="21"/>
    </row>
    <row r="641" spans="1:11" ht="22.5">
      <c r="A641" s="134">
        <f t="shared" si="36"/>
        <v>5</v>
      </c>
      <c r="B641" s="72" t="s">
        <v>623</v>
      </c>
      <c r="C641" s="135" t="s">
        <v>185</v>
      </c>
      <c r="D641" s="136" t="s">
        <v>186</v>
      </c>
      <c r="E641" s="136"/>
      <c r="F641" s="137" t="s">
        <v>415</v>
      </c>
      <c r="G641" s="134" t="s">
        <v>20</v>
      </c>
      <c r="H641" s="178">
        <v>3</v>
      </c>
      <c r="K641" s="21"/>
    </row>
    <row r="642" spans="1:11" ht="22.5">
      <c r="A642" s="134">
        <f t="shared" si="36"/>
        <v>6</v>
      </c>
      <c r="B642" s="72" t="s">
        <v>623</v>
      </c>
      <c r="C642" s="135" t="s">
        <v>35</v>
      </c>
      <c r="D642" s="136" t="s">
        <v>10</v>
      </c>
      <c r="E642" s="136" t="s">
        <v>36</v>
      </c>
      <c r="F642" s="137"/>
      <c r="G642" s="134" t="s">
        <v>586</v>
      </c>
      <c r="H642" s="178">
        <v>4</v>
      </c>
      <c r="K642" s="21"/>
    </row>
    <row r="643" spans="1:11" ht="12.75">
      <c r="A643" s="134">
        <f t="shared" si="36"/>
        <v>7</v>
      </c>
      <c r="B643" s="72" t="s">
        <v>623</v>
      </c>
      <c r="C643" s="135" t="s">
        <v>125</v>
      </c>
      <c r="D643" s="136"/>
      <c r="E643" s="136"/>
      <c r="F643" s="137"/>
      <c r="G643" s="134" t="s">
        <v>25</v>
      </c>
      <c r="H643" s="178">
        <v>1</v>
      </c>
      <c r="K643" s="21"/>
    </row>
    <row r="644" spans="1:11" ht="51">
      <c r="A644" s="134">
        <f t="shared" si="36"/>
        <v>8</v>
      </c>
      <c r="B644" s="72" t="s">
        <v>623</v>
      </c>
      <c r="C644" s="135" t="s">
        <v>447</v>
      </c>
      <c r="D644" s="136"/>
      <c r="E644" s="136"/>
      <c r="F644" s="137"/>
      <c r="G644" s="134" t="s">
        <v>25</v>
      </c>
      <c r="H644" s="178">
        <v>1</v>
      </c>
      <c r="K644" s="21"/>
    </row>
    <row r="645" spans="1:11" ht="12.75">
      <c r="A645" s="134">
        <f t="shared" si="36"/>
        <v>9</v>
      </c>
      <c r="B645" s="72" t="s">
        <v>623</v>
      </c>
      <c r="C645" s="135" t="s">
        <v>21</v>
      </c>
      <c r="D645" s="136"/>
      <c r="E645" s="136"/>
      <c r="F645" s="137"/>
      <c r="G645" s="134" t="s">
        <v>691</v>
      </c>
      <c r="H645" s="178">
        <v>3</v>
      </c>
      <c r="K645" s="21"/>
    </row>
    <row r="646" spans="1:11" ht="25.5">
      <c r="A646" s="351">
        <f t="shared" si="36"/>
        <v>10</v>
      </c>
      <c r="B646" s="352" t="s">
        <v>623</v>
      </c>
      <c r="C646" s="353" t="s">
        <v>37</v>
      </c>
      <c r="D646" s="354"/>
      <c r="E646" s="354"/>
      <c r="F646" s="355"/>
      <c r="G646" s="351" t="s">
        <v>591</v>
      </c>
      <c r="H646" s="356">
        <v>0.1</v>
      </c>
      <c r="K646" s="21"/>
    </row>
    <row r="647" spans="1:11" ht="25.5">
      <c r="A647" s="351">
        <f t="shared" si="36"/>
        <v>11</v>
      </c>
      <c r="B647" s="352" t="s">
        <v>623</v>
      </c>
      <c r="C647" s="353" t="s">
        <v>38</v>
      </c>
      <c r="D647" s="354"/>
      <c r="E647" s="354"/>
      <c r="F647" s="355"/>
      <c r="G647" s="351" t="s">
        <v>591</v>
      </c>
      <c r="H647" s="356">
        <v>0.1</v>
      </c>
      <c r="K647" s="21"/>
    </row>
    <row r="648" spans="1:11" ht="25.5">
      <c r="A648" s="134">
        <f t="shared" si="36"/>
        <v>12</v>
      </c>
      <c r="B648" s="72" t="s">
        <v>623</v>
      </c>
      <c r="C648" s="135" t="s">
        <v>173</v>
      </c>
      <c r="D648" s="136"/>
      <c r="E648" s="136"/>
      <c r="F648" s="137"/>
      <c r="G648" s="134" t="s">
        <v>691</v>
      </c>
      <c r="H648" s="178">
        <v>3</v>
      </c>
      <c r="K648" s="21"/>
    </row>
    <row r="649" spans="1:11" ht="25.5">
      <c r="A649" s="134">
        <f t="shared" si="36"/>
        <v>13</v>
      </c>
      <c r="B649" s="72" t="s">
        <v>623</v>
      </c>
      <c r="C649" s="135" t="s">
        <v>188</v>
      </c>
      <c r="D649" s="136"/>
      <c r="E649" s="136"/>
      <c r="F649" s="137"/>
      <c r="G649" s="134" t="s">
        <v>20</v>
      </c>
      <c r="H649" s="178">
        <v>3</v>
      </c>
      <c r="K649" s="21"/>
    </row>
    <row r="650" spans="1:11" ht="12.75">
      <c r="A650" s="134">
        <f t="shared" si="36"/>
        <v>14</v>
      </c>
      <c r="B650" s="72" t="s">
        <v>623</v>
      </c>
      <c r="C650" s="135" t="s">
        <v>189</v>
      </c>
      <c r="D650" s="136"/>
      <c r="E650" s="136"/>
      <c r="F650" s="137"/>
      <c r="G650" s="134" t="s">
        <v>20</v>
      </c>
      <c r="H650" s="178">
        <v>3</v>
      </c>
      <c r="K650" s="21"/>
    </row>
    <row r="651" spans="1:11" ht="25.5">
      <c r="A651" s="134">
        <f t="shared" si="36"/>
        <v>15</v>
      </c>
      <c r="B651" s="72" t="s">
        <v>623</v>
      </c>
      <c r="C651" s="135" t="s">
        <v>624</v>
      </c>
      <c r="D651" s="136"/>
      <c r="E651" s="136"/>
      <c r="F651" s="137"/>
      <c r="G651" s="134" t="s">
        <v>25</v>
      </c>
      <c r="H651" s="178">
        <v>1</v>
      </c>
      <c r="K651" s="21"/>
    </row>
    <row r="652" spans="1:11" ht="25.5">
      <c r="A652" s="134">
        <v>16</v>
      </c>
      <c r="B652" s="72" t="s">
        <v>623</v>
      </c>
      <c r="C652" s="135" t="s">
        <v>174</v>
      </c>
      <c r="D652" s="136"/>
      <c r="E652" s="136"/>
      <c r="F652" s="137"/>
      <c r="G652" s="134" t="s">
        <v>691</v>
      </c>
      <c r="H652" s="178">
        <v>3</v>
      </c>
      <c r="K652" s="21"/>
    </row>
    <row r="653" spans="1:11" ht="12.75" customHeight="1">
      <c r="A653" s="25"/>
      <c r="B653" s="72"/>
      <c r="C653" s="139" t="s">
        <v>416</v>
      </c>
      <c r="D653" s="140"/>
      <c r="E653" s="140"/>
      <c r="F653" s="141"/>
      <c r="G653" s="138"/>
      <c r="H653" s="160"/>
      <c r="K653" s="21"/>
    </row>
    <row r="654" spans="1:11" ht="63.75">
      <c r="A654" s="134">
        <v>1</v>
      </c>
      <c r="B654" s="72" t="s">
        <v>623</v>
      </c>
      <c r="C654" s="135" t="s">
        <v>169</v>
      </c>
      <c r="D654" s="136" t="s">
        <v>418</v>
      </c>
      <c r="E654" s="136" t="s">
        <v>419</v>
      </c>
      <c r="F654" s="137" t="s">
        <v>417</v>
      </c>
      <c r="G654" s="134" t="s">
        <v>25</v>
      </c>
      <c r="H654" s="178">
        <v>1</v>
      </c>
      <c r="K654" s="21"/>
    </row>
    <row r="655" spans="1:11" ht="22.5">
      <c r="A655" s="134">
        <f>A654+1</f>
        <v>2</v>
      </c>
      <c r="B655" s="72" t="s">
        <v>623</v>
      </c>
      <c r="C655" s="135" t="s">
        <v>35</v>
      </c>
      <c r="D655" s="136" t="s">
        <v>10</v>
      </c>
      <c r="E655" s="136" t="s">
        <v>36</v>
      </c>
      <c r="F655" s="137" t="s">
        <v>420</v>
      </c>
      <c r="G655" s="134" t="s">
        <v>586</v>
      </c>
      <c r="H655" s="178">
        <v>2</v>
      </c>
      <c r="K655" s="21"/>
    </row>
    <row r="656" spans="1:11" ht="25.5">
      <c r="A656" s="134">
        <f aca="true" t="shared" si="37" ref="A656:A665">A655+1</f>
        <v>3</v>
      </c>
      <c r="B656" s="72" t="s">
        <v>623</v>
      </c>
      <c r="C656" s="135" t="s">
        <v>180</v>
      </c>
      <c r="D656" s="136" t="s">
        <v>279</v>
      </c>
      <c r="E656" s="136"/>
      <c r="F656" s="137" t="s">
        <v>421</v>
      </c>
      <c r="G656" s="134" t="s">
        <v>20</v>
      </c>
      <c r="H656" s="178">
        <v>1</v>
      </c>
      <c r="K656" s="21"/>
    </row>
    <row r="657" spans="1:11" ht="22.5">
      <c r="A657" s="134">
        <f t="shared" si="37"/>
        <v>4</v>
      </c>
      <c r="B657" s="72" t="s">
        <v>623</v>
      </c>
      <c r="C657" s="135" t="s">
        <v>35</v>
      </c>
      <c r="D657" s="136" t="s">
        <v>10</v>
      </c>
      <c r="E657" s="136" t="s">
        <v>36</v>
      </c>
      <c r="F657" s="137"/>
      <c r="G657" s="134" t="s">
        <v>586</v>
      </c>
      <c r="H657" s="178">
        <v>1</v>
      </c>
      <c r="K657" s="21"/>
    </row>
    <row r="658" spans="1:11" ht="12.75">
      <c r="A658" s="134">
        <f t="shared" si="37"/>
        <v>5</v>
      </c>
      <c r="B658" s="72" t="s">
        <v>623</v>
      </c>
      <c r="C658" s="135" t="s">
        <v>125</v>
      </c>
      <c r="D658" s="136"/>
      <c r="E658" s="136"/>
      <c r="F658" s="137"/>
      <c r="G658" s="134" t="s">
        <v>25</v>
      </c>
      <c r="H658" s="178">
        <v>1</v>
      </c>
      <c r="K658" s="21"/>
    </row>
    <row r="659" spans="1:11" ht="51">
      <c r="A659" s="134">
        <f t="shared" si="37"/>
        <v>6</v>
      </c>
      <c r="B659" s="72" t="s">
        <v>623</v>
      </c>
      <c r="C659" s="135" t="s">
        <v>447</v>
      </c>
      <c r="D659" s="136"/>
      <c r="E659" s="136"/>
      <c r="F659" s="137"/>
      <c r="G659" s="134" t="s">
        <v>25</v>
      </c>
      <c r="H659" s="178">
        <v>1</v>
      </c>
      <c r="K659" s="21"/>
    </row>
    <row r="660" spans="1:11" ht="12.75">
      <c r="A660" s="134">
        <f t="shared" si="37"/>
        <v>7</v>
      </c>
      <c r="B660" s="72" t="s">
        <v>623</v>
      </c>
      <c r="C660" s="135" t="s">
        <v>21</v>
      </c>
      <c r="D660" s="136"/>
      <c r="E660" s="136"/>
      <c r="F660" s="137"/>
      <c r="G660" s="134" t="s">
        <v>691</v>
      </c>
      <c r="H660" s="178">
        <v>1</v>
      </c>
      <c r="K660" s="21"/>
    </row>
    <row r="661" spans="1:11" ht="25.5">
      <c r="A661" s="351">
        <f t="shared" si="37"/>
        <v>8</v>
      </c>
      <c r="B661" s="352" t="s">
        <v>623</v>
      </c>
      <c r="C661" s="353" t="s">
        <v>37</v>
      </c>
      <c r="D661" s="354"/>
      <c r="E661" s="354"/>
      <c r="F661" s="355"/>
      <c r="G661" s="351" t="s">
        <v>591</v>
      </c>
      <c r="H661" s="356">
        <v>0.1</v>
      </c>
      <c r="K661" s="21"/>
    </row>
    <row r="662" spans="1:11" ht="25.5">
      <c r="A662" s="351">
        <f t="shared" si="37"/>
        <v>9</v>
      </c>
      <c r="B662" s="352" t="s">
        <v>623</v>
      </c>
      <c r="C662" s="353" t="s">
        <v>38</v>
      </c>
      <c r="D662" s="354"/>
      <c r="E662" s="354"/>
      <c r="F662" s="355"/>
      <c r="G662" s="351" t="s">
        <v>591</v>
      </c>
      <c r="H662" s="356">
        <v>0.1</v>
      </c>
      <c r="K662" s="21"/>
    </row>
    <row r="663" spans="1:11" ht="25.5">
      <c r="A663" s="134">
        <f t="shared" si="37"/>
        <v>10</v>
      </c>
      <c r="B663" s="72" t="s">
        <v>623</v>
      </c>
      <c r="C663" s="135" t="s">
        <v>173</v>
      </c>
      <c r="D663" s="136"/>
      <c r="E663" s="136"/>
      <c r="F663" s="137"/>
      <c r="G663" s="134" t="s">
        <v>691</v>
      </c>
      <c r="H663" s="178">
        <v>1</v>
      </c>
      <c r="K663" s="21"/>
    </row>
    <row r="664" spans="1:11" ht="25.5">
      <c r="A664" s="134">
        <f t="shared" si="37"/>
        <v>11</v>
      </c>
      <c r="B664" s="72" t="s">
        <v>623</v>
      </c>
      <c r="C664" s="135" t="s">
        <v>188</v>
      </c>
      <c r="D664" s="136"/>
      <c r="E664" s="136"/>
      <c r="F664" s="137"/>
      <c r="G664" s="134" t="s">
        <v>20</v>
      </c>
      <c r="H664" s="178">
        <v>1</v>
      </c>
      <c r="K664" s="21"/>
    </row>
    <row r="665" spans="1:11" ht="25.5">
      <c r="A665" s="134">
        <f t="shared" si="37"/>
        <v>12</v>
      </c>
      <c r="B665" s="72" t="s">
        <v>623</v>
      </c>
      <c r="C665" s="135" t="s">
        <v>624</v>
      </c>
      <c r="D665" s="136"/>
      <c r="E665" s="136"/>
      <c r="F665" s="137"/>
      <c r="G665" s="134" t="s">
        <v>25</v>
      </c>
      <c r="H665" s="178">
        <v>1</v>
      </c>
      <c r="K665" s="21"/>
    </row>
    <row r="666" spans="1:11" ht="25.5">
      <c r="A666" s="134">
        <v>13</v>
      </c>
      <c r="B666" s="72" t="s">
        <v>623</v>
      </c>
      <c r="C666" s="135" t="s">
        <v>174</v>
      </c>
      <c r="D666" s="136"/>
      <c r="E666" s="136"/>
      <c r="F666" s="137"/>
      <c r="G666" s="134" t="s">
        <v>691</v>
      </c>
      <c r="H666" s="178">
        <v>1</v>
      </c>
      <c r="K666" s="21"/>
    </row>
    <row r="667" spans="1:11" ht="12.75" customHeight="1">
      <c r="A667" s="25"/>
      <c r="B667" s="72"/>
      <c r="C667" s="139" t="s">
        <v>422</v>
      </c>
      <c r="D667" s="140"/>
      <c r="E667" s="140"/>
      <c r="F667" s="141"/>
      <c r="G667" s="138"/>
      <c r="H667" s="160"/>
      <c r="K667" s="21"/>
    </row>
    <row r="668" spans="1:11" ht="63.75">
      <c r="A668" s="134">
        <v>1</v>
      </c>
      <c r="B668" s="72" t="s">
        <v>623</v>
      </c>
      <c r="C668" s="135" t="s">
        <v>169</v>
      </c>
      <c r="D668" s="136" t="s">
        <v>402</v>
      </c>
      <c r="E668" s="136" t="s">
        <v>403</v>
      </c>
      <c r="F668" s="137" t="s">
        <v>423</v>
      </c>
      <c r="G668" s="134" t="s">
        <v>25</v>
      </c>
      <c r="H668" s="178">
        <v>3</v>
      </c>
      <c r="K668" s="21"/>
    </row>
    <row r="669" spans="1:11" ht="22.5">
      <c r="A669" s="134">
        <f>A668+1</f>
        <v>2</v>
      </c>
      <c r="B669" s="72" t="s">
        <v>623</v>
      </c>
      <c r="C669" s="135" t="s">
        <v>35</v>
      </c>
      <c r="D669" s="136" t="s">
        <v>11</v>
      </c>
      <c r="E669" s="136" t="s">
        <v>36</v>
      </c>
      <c r="F669" s="137" t="s">
        <v>424</v>
      </c>
      <c r="G669" s="134" t="s">
        <v>586</v>
      </c>
      <c r="H669" s="178">
        <v>4</v>
      </c>
      <c r="K669" s="21"/>
    </row>
    <row r="670" spans="1:11" ht="25.5">
      <c r="A670" s="134">
        <f aca="true" t="shared" si="38" ref="A670:A681">A669+1</f>
        <v>3</v>
      </c>
      <c r="B670" s="72" t="s">
        <v>623</v>
      </c>
      <c r="C670" s="135" t="s">
        <v>180</v>
      </c>
      <c r="D670" s="136" t="s">
        <v>260</v>
      </c>
      <c r="E670" s="136"/>
      <c r="F670" s="137" t="s">
        <v>425</v>
      </c>
      <c r="G670" s="134" t="s">
        <v>20</v>
      </c>
      <c r="H670" s="178">
        <v>3</v>
      </c>
      <c r="K670" s="21"/>
    </row>
    <row r="671" spans="1:11" ht="22.5">
      <c r="A671" s="134">
        <f t="shared" si="38"/>
        <v>4</v>
      </c>
      <c r="B671" s="72" t="s">
        <v>623</v>
      </c>
      <c r="C671" s="135" t="s">
        <v>185</v>
      </c>
      <c r="D671" s="136" t="s">
        <v>186</v>
      </c>
      <c r="E671" s="136"/>
      <c r="F671" s="137" t="s">
        <v>426</v>
      </c>
      <c r="G671" s="134" t="s">
        <v>20</v>
      </c>
      <c r="H671" s="178">
        <v>3</v>
      </c>
      <c r="K671" s="21"/>
    </row>
    <row r="672" spans="1:11" ht="22.5">
      <c r="A672" s="134">
        <f t="shared" si="38"/>
        <v>5</v>
      </c>
      <c r="B672" s="72" t="s">
        <v>623</v>
      </c>
      <c r="C672" s="135" t="s">
        <v>35</v>
      </c>
      <c r="D672" s="136" t="s">
        <v>10</v>
      </c>
      <c r="E672" s="136" t="s">
        <v>36</v>
      </c>
      <c r="F672" s="137"/>
      <c r="G672" s="134" t="s">
        <v>586</v>
      </c>
      <c r="H672" s="178">
        <v>3</v>
      </c>
      <c r="K672" s="21"/>
    </row>
    <row r="673" spans="1:11" ht="12.75">
      <c r="A673" s="134">
        <f t="shared" si="38"/>
        <v>6</v>
      </c>
      <c r="B673" s="72" t="s">
        <v>623</v>
      </c>
      <c r="C673" s="135" t="s">
        <v>125</v>
      </c>
      <c r="D673" s="136"/>
      <c r="E673" s="136"/>
      <c r="F673" s="137"/>
      <c r="G673" s="134" t="s">
        <v>25</v>
      </c>
      <c r="H673" s="178">
        <v>1</v>
      </c>
      <c r="K673" s="21"/>
    </row>
    <row r="674" spans="1:11" ht="51">
      <c r="A674" s="134">
        <f t="shared" si="38"/>
        <v>7</v>
      </c>
      <c r="B674" s="72" t="s">
        <v>623</v>
      </c>
      <c r="C674" s="135" t="s">
        <v>447</v>
      </c>
      <c r="D674" s="136"/>
      <c r="E674" s="136"/>
      <c r="F674" s="137"/>
      <c r="G674" s="134" t="s">
        <v>25</v>
      </c>
      <c r="H674" s="178">
        <v>1</v>
      </c>
      <c r="K674" s="21"/>
    </row>
    <row r="675" spans="1:11" ht="12.75">
      <c r="A675" s="134">
        <f t="shared" si="38"/>
        <v>8</v>
      </c>
      <c r="B675" s="72" t="s">
        <v>623</v>
      </c>
      <c r="C675" s="135" t="s">
        <v>21</v>
      </c>
      <c r="D675" s="136"/>
      <c r="E675" s="136"/>
      <c r="F675" s="137"/>
      <c r="G675" s="134" t="s">
        <v>691</v>
      </c>
      <c r="H675" s="178">
        <v>3</v>
      </c>
      <c r="K675" s="21"/>
    </row>
    <row r="676" spans="1:11" ht="25.5">
      <c r="A676" s="351">
        <f t="shared" si="38"/>
        <v>9</v>
      </c>
      <c r="B676" s="352" t="s">
        <v>623</v>
      </c>
      <c r="C676" s="353" t="s">
        <v>37</v>
      </c>
      <c r="D676" s="354"/>
      <c r="E676" s="354"/>
      <c r="F676" s="355"/>
      <c r="G676" s="351" t="s">
        <v>591</v>
      </c>
      <c r="H676" s="356">
        <v>0.1</v>
      </c>
      <c r="K676" s="21"/>
    </row>
    <row r="677" spans="1:11" ht="25.5">
      <c r="A677" s="351">
        <f t="shared" si="38"/>
        <v>10</v>
      </c>
      <c r="B677" s="352" t="s">
        <v>623</v>
      </c>
      <c r="C677" s="353" t="s">
        <v>38</v>
      </c>
      <c r="D677" s="354"/>
      <c r="E677" s="354"/>
      <c r="F677" s="355"/>
      <c r="G677" s="351" t="s">
        <v>591</v>
      </c>
      <c r="H677" s="356">
        <v>0.1</v>
      </c>
      <c r="K677" s="21"/>
    </row>
    <row r="678" spans="1:11" ht="25.5">
      <c r="A678" s="134">
        <f t="shared" si="38"/>
        <v>11</v>
      </c>
      <c r="B678" s="72" t="s">
        <v>623</v>
      </c>
      <c r="C678" s="135" t="s">
        <v>173</v>
      </c>
      <c r="D678" s="136"/>
      <c r="E678" s="136"/>
      <c r="F678" s="137"/>
      <c r="G678" s="134" t="s">
        <v>691</v>
      </c>
      <c r="H678" s="178">
        <v>3</v>
      </c>
      <c r="K678" s="21"/>
    </row>
    <row r="679" spans="1:11" ht="25.5">
      <c r="A679" s="134">
        <f t="shared" si="38"/>
        <v>12</v>
      </c>
      <c r="B679" s="72" t="s">
        <v>623</v>
      </c>
      <c r="C679" s="135" t="s">
        <v>188</v>
      </c>
      <c r="D679" s="136"/>
      <c r="E679" s="136"/>
      <c r="F679" s="137"/>
      <c r="G679" s="134" t="s">
        <v>20</v>
      </c>
      <c r="H679" s="178">
        <v>3</v>
      </c>
      <c r="K679" s="21"/>
    </row>
    <row r="680" spans="1:11" ht="12.75">
      <c r="A680" s="134">
        <f t="shared" si="38"/>
        <v>13</v>
      </c>
      <c r="B680" s="72" t="s">
        <v>623</v>
      </c>
      <c r="C680" s="135" t="s">
        <v>189</v>
      </c>
      <c r="D680" s="136"/>
      <c r="E680" s="136"/>
      <c r="F680" s="137"/>
      <c r="G680" s="134" t="s">
        <v>20</v>
      </c>
      <c r="H680" s="178">
        <v>3</v>
      </c>
      <c r="K680" s="21"/>
    </row>
    <row r="681" spans="1:11" ht="25.5">
      <c r="A681" s="134">
        <f t="shared" si="38"/>
        <v>14</v>
      </c>
      <c r="B681" s="72" t="s">
        <v>623</v>
      </c>
      <c r="C681" s="135" t="s">
        <v>624</v>
      </c>
      <c r="D681" s="136"/>
      <c r="E681" s="136"/>
      <c r="F681" s="137"/>
      <c r="G681" s="134" t="s">
        <v>25</v>
      </c>
      <c r="H681" s="178">
        <v>1</v>
      </c>
      <c r="K681" s="21"/>
    </row>
    <row r="682" spans="1:11" ht="25.5">
      <c r="A682" s="134">
        <v>15</v>
      </c>
      <c r="B682" s="72" t="s">
        <v>623</v>
      </c>
      <c r="C682" s="135" t="s">
        <v>174</v>
      </c>
      <c r="D682" s="136"/>
      <c r="E682" s="136"/>
      <c r="F682" s="137"/>
      <c r="G682" s="134" t="s">
        <v>691</v>
      </c>
      <c r="H682" s="178">
        <v>3</v>
      </c>
      <c r="K682" s="21"/>
    </row>
    <row r="683" spans="1:11" ht="12.75" customHeight="1">
      <c r="A683" s="25"/>
      <c r="B683" s="72"/>
      <c r="C683" s="139" t="s">
        <v>427</v>
      </c>
      <c r="D683" s="140"/>
      <c r="E683" s="140"/>
      <c r="F683" s="141"/>
      <c r="G683" s="138"/>
      <c r="H683" s="160"/>
      <c r="K683" s="21"/>
    </row>
    <row r="684" spans="1:11" ht="63.75">
      <c r="A684" s="134">
        <v>1</v>
      </c>
      <c r="B684" s="72" t="s">
        <v>623</v>
      </c>
      <c r="C684" s="135" t="s">
        <v>169</v>
      </c>
      <c r="D684" s="136" t="s">
        <v>369</v>
      </c>
      <c r="E684" s="136" t="s">
        <v>429</v>
      </c>
      <c r="F684" s="137" t="s">
        <v>428</v>
      </c>
      <c r="G684" s="134" t="s">
        <v>25</v>
      </c>
      <c r="H684" s="178">
        <v>1</v>
      </c>
      <c r="K684" s="21"/>
    </row>
    <row r="685" spans="1:11" ht="22.5">
      <c r="A685" s="134">
        <f>A684+1</f>
        <v>2</v>
      </c>
      <c r="B685" s="72" t="s">
        <v>623</v>
      </c>
      <c r="C685" s="135" t="s">
        <v>35</v>
      </c>
      <c r="D685" s="136" t="s">
        <v>10</v>
      </c>
      <c r="E685" s="136" t="s">
        <v>36</v>
      </c>
      <c r="F685" s="137" t="s">
        <v>430</v>
      </c>
      <c r="G685" s="134" t="s">
        <v>586</v>
      </c>
      <c r="H685" s="178">
        <v>1</v>
      </c>
      <c r="K685" s="21"/>
    </row>
    <row r="686" spans="1:11" ht="25.5">
      <c r="A686" s="134">
        <f aca="true" t="shared" si="39" ref="A686:A695">A685+1</f>
        <v>3</v>
      </c>
      <c r="B686" s="72" t="s">
        <v>623</v>
      </c>
      <c r="C686" s="135" t="s">
        <v>180</v>
      </c>
      <c r="D686" s="136" t="s">
        <v>220</v>
      </c>
      <c r="E686" s="136"/>
      <c r="F686" s="137" t="s">
        <v>431</v>
      </c>
      <c r="G686" s="134" t="s">
        <v>20</v>
      </c>
      <c r="H686" s="178">
        <v>1</v>
      </c>
      <c r="K686" s="21"/>
    </row>
    <row r="687" spans="1:11" ht="22.5">
      <c r="A687" s="134">
        <f t="shared" si="39"/>
        <v>4</v>
      </c>
      <c r="B687" s="72" t="s">
        <v>623</v>
      </c>
      <c r="C687" s="135" t="s">
        <v>35</v>
      </c>
      <c r="D687" s="136" t="s">
        <v>10</v>
      </c>
      <c r="E687" s="136" t="s">
        <v>36</v>
      </c>
      <c r="F687" s="137"/>
      <c r="G687" s="134" t="s">
        <v>586</v>
      </c>
      <c r="H687" s="178">
        <v>1</v>
      </c>
      <c r="K687" s="21"/>
    </row>
    <row r="688" spans="1:11" ht="12.75">
      <c r="A688" s="134">
        <f t="shared" si="39"/>
        <v>5</v>
      </c>
      <c r="B688" s="72" t="s">
        <v>623</v>
      </c>
      <c r="C688" s="135" t="s">
        <v>125</v>
      </c>
      <c r="D688" s="136"/>
      <c r="E688" s="136"/>
      <c r="F688" s="137"/>
      <c r="G688" s="134" t="s">
        <v>25</v>
      </c>
      <c r="H688" s="178">
        <v>1</v>
      </c>
      <c r="K688" s="21"/>
    </row>
    <row r="689" spans="1:11" ht="51">
      <c r="A689" s="134">
        <f t="shared" si="39"/>
        <v>6</v>
      </c>
      <c r="B689" s="72" t="s">
        <v>623</v>
      </c>
      <c r="C689" s="135" t="s">
        <v>447</v>
      </c>
      <c r="D689" s="136"/>
      <c r="E689" s="136"/>
      <c r="F689" s="137"/>
      <c r="G689" s="134" t="s">
        <v>25</v>
      </c>
      <c r="H689" s="178">
        <v>1</v>
      </c>
      <c r="K689" s="21"/>
    </row>
    <row r="690" spans="1:11" ht="12.75">
      <c r="A690" s="134">
        <f t="shared" si="39"/>
        <v>7</v>
      </c>
      <c r="B690" s="72" t="s">
        <v>623</v>
      </c>
      <c r="C690" s="135" t="s">
        <v>21</v>
      </c>
      <c r="D690" s="136"/>
      <c r="E690" s="136"/>
      <c r="F690" s="137"/>
      <c r="G690" s="134" t="s">
        <v>691</v>
      </c>
      <c r="H690" s="178">
        <v>1</v>
      </c>
      <c r="K690" s="21"/>
    </row>
    <row r="691" spans="1:11" ht="25.5">
      <c r="A691" s="351">
        <f t="shared" si="39"/>
        <v>8</v>
      </c>
      <c r="B691" s="352" t="s">
        <v>623</v>
      </c>
      <c r="C691" s="353" t="s">
        <v>37</v>
      </c>
      <c r="D691" s="354"/>
      <c r="E691" s="354"/>
      <c r="F691" s="355"/>
      <c r="G691" s="351" t="s">
        <v>591</v>
      </c>
      <c r="H691" s="356">
        <v>0.1</v>
      </c>
      <c r="K691" s="21"/>
    </row>
    <row r="692" spans="1:11" ht="25.5">
      <c r="A692" s="351">
        <f t="shared" si="39"/>
        <v>9</v>
      </c>
      <c r="B692" s="352" t="s">
        <v>623</v>
      </c>
      <c r="C692" s="353" t="s">
        <v>38</v>
      </c>
      <c r="D692" s="354"/>
      <c r="E692" s="354"/>
      <c r="F692" s="355"/>
      <c r="G692" s="351" t="s">
        <v>591</v>
      </c>
      <c r="H692" s="356">
        <v>0.1</v>
      </c>
      <c r="K692" s="21"/>
    </row>
    <row r="693" spans="1:11" ht="25.5">
      <c r="A693" s="134">
        <f t="shared" si="39"/>
        <v>10</v>
      </c>
      <c r="B693" s="72" t="s">
        <v>623</v>
      </c>
      <c r="C693" s="135" t="s">
        <v>173</v>
      </c>
      <c r="D693" s="136"/>
      <c r="E693" s="136"/>
      <c r="F693" s="137"/>
      <c r="G693" s="134" t="s">
        <v>691</v>
      </c>
      <c r="H693" s="178">
        <v>1</v>
      </c>
      <c r="K693" s="21"/>
    </row>
    <row r="694" spans="1:11" ht="25.5">
      <c r="A694" s="134">
        <f t="shared" si="39"/>
        <v>11</v>
      </c>
      <c r="B694" s="72" t="s">
        <v>623</v>
      </c>
      <c r="C694" s="135" t="s">
        <v>188</v>
      </c>
      <c r="D694" s="136"/>
      <c r="E694" s="136"/>
      <c r="F694" s="137"/>
      <c r="G694" s="134" t="s">
        <v>20</v>
      </c>
      <c r="H694" s="178">
        <v>1</v>
      </c>
      <c r="K694" s="21"/>
    </row>
    <row r="695" spans="1:11" ht="25.5">
      <c r="A695" s="134">
        <f t="shared" si="39"/>
        <v>12</v>
      </c>
      <c r="B695" s="72" t="s">
        <v>623</v>
      </c>
      <c r="C695" s="135" t="s">
        <v>624</v>
      </c>
      <c r="D695" s="136"/>
      <c r="E695" s="136"/>
      <c r="F695" s="137"/>
      <c r="G695" s="134" t="s">
        <v>25</v>
      </c>
      <c r="H695" s="178">
        <v>1</v>
      </c>
      <c r="K695" s="21"/>
    </row>
    <row r="696" spans="1:11" ht="25.5">
      <c r="A696" s="134">
        <v>13</v>
      </c>
      <c r="B696" s="72" t="s">
        <v>623</v>
      </c>
      <c r="C696" s="135" t="s">
        <v>174</v>
      </c>
      <c r="D696" s="136"/>
      <c r="E696" s="136"/>
      <c r="F696" s="137"/>
      <c r="G696" s="134" t="s">
        <v>691</v>
      </c>
      <c r="H696" s="178">
        <v>1</v>
      </c>
      <c r="K696" s="21"/>
    </row>
    <row r="697" spans="1:11" ht="12.75" customHeight="1">
      <c r="A697" s="25"/>
      <c r="B697" s="72"/>
      <c r="C697" s="139" t="s">
        <v>432</v>
      </c>
      <c r="D697" s="140"/>
      <c r="E697" s="140"/>
      <c r="F697" s="141"/>
      <c r="G697" s="138"/>
      <c r="H697" s="160"/>
      <c r="K697" s="21"/>
    </row>
    <row r="698" spans="1:11" ht="63.75">
      <c r="A698" s="134">
        <v>1</v>
      </c>
      <c r="B698" s="72" t="s">
        <v>623</v>
      </c>
      <c r="C698" s="135" t="s">
        <v>169</v>
      </c>
      <c r="D698" s="136" t="s">
        <v>321</v>
      </c>
      <c r="E698" s="136" t="s">
        <v>434</v>
      </c>
      <c r="F698" s="137" t="s">
        <v>433</v>
      </c>
      <c r="G698" s="134" t="s">
        <v>25</v>
      </c>
      <c r="H698" s="178">
        <v>4</v>
      </c>
      <c r="K698" s="21"/>
    </row>
    <row r="699" spans="1:11" ht="22.5">
      <c r="A699" s="134">
        <f>A698+1</f>
        <v>2</v>
      </c>
      <c r="B699" s="72" t="s">
        <v>623</v>
      </c>
      <c r="C699" s="135" t="s">
        <v>35</v>
      </c>
      <c r="D699" s="136" t="s">
        <v>11</v>
      </c>
      <c r="E699" s="136" t="s">
        <v>36</v>
      </c>
      <c r="F699" s="137" t="s">
        <v>435</v>
      </c>
      <c r="G699" s="134" t="s">
        <v>586</v>
      </c>
      <c r="H699" s="178">
        <v>4</v>
      </c>
      <c r="K699" s="21"/>
    </row>
    <row r="700" spans="1:11" ht="25.5">
      <c r="A700" s="134">
        <f aca="true" t="shared" si="40" ref="A700:A711">A699+1</f>
        <v>3</v>
      </c>
      <c r="B700" s="72" t="s">
        <v>623</v>
      </c>
      <c r="C700" s="135" t="s">
        <v>180</v>
      </c>
      <c r="D700" s="136" t="s">
        <v>181</v>
      </c>
      <c r="E700" s="136"/>
      <c r="F700" s="137" t="s">
        <v>436</v>
      </c>
      <c r="G700" s="134" t="s">
        <v>20</v>
      </c>
      <c r="H700" s="178">
        <v>4</v>
      </c>
      <c r="K700" s="21"/>
    </row>
    <row r="701" spans="1:11" ht="22.5">
      <c r="A701" s="134">
        <f t="shared" si="40"/>
        <v>4</v>
      </c>
      <c r="B701" s="72" t="s">
        <v>623</v>
      </c>
      <c r="C701" s="135" t="s">
        <v>185</v>
      </c>
      <c r="D701" s="136" t="s">
        <v>186</v>
      </c>
      <c r="E701" s="136"/>
      <c r="F701" s="137" t="s">
        <v>437</v>
      </c>
      <c r="G701" s="134" t="s">
        <v>20</v>
      </c>
      <c r="H701" s="178">
        <v>6</v>
      </c>
      <c r="K701" s="21"/>
    </row>
    <row r="702" spans="1:11" ht="22.5">
      <c r="A702" s="134">
        <f t="shared" si="40"/>
        <v>5</v>
      </c>
      <c r="B702" s="72" t="s">
        <v>623</v>
      </c>
      <c r="C702" s="135" t="s">
        <v>35</v>
      </c>
      <c r="D702" s="136" t="s">
        <v>10</v>
      </c>
      <c r="E702" s="136" t="s">
        <v>36</v>
      </c>
      <c r="F702" s="137"/>
      <c r="G702" s="134" t="s">
        <v>586</v>
      </c>
      <c r="H702" s="178">
        <v>4</v>
      </c>
      <c r="K702" s="21"/>
    </row>
    <row r="703" spans="1:11" ht="12.75">
      <c r="A703" s="134">
        <f t="shared" si="40"/>
        <v>6</v>
      </c>
      <c r="B703" s="72" t="s">
        <v>623</v>
      </c>
      <c r="C703" s="135" t="s">
        <v>125</v>
      </c>
      <c r="D703" s="136"/>
      <c r="E703" s="136"/>
      <c r="F703" s="137"/>
      <c r="G703" s="134" t="s">
        <v>25</v>
      </c>
      <c r="H703" s="178">
        <v>1</v>
      </c>
      <c r="K703" s="21"/>
    </row>
    <row r="704" spans="1:11" ht="51">
      <c r="A704" s="134">
        <f t="shared" si="40"/>
        <v>7</v>
      </c>
      <c r="B704" s="72" t="s">
        <v>623</v>
      </c>
      <c r="C704" s="135" t="s">
        <v>447</v>
      </c>
      <c r="D704" s="136"/>
      <c r="E704" s="136"/>
      <c r="F704" s="137"/>
      <c r="G704" s="134" t="s">
        <v>25</v>
      </c>
      <c r="H704" s="178">
        <v>1</v>
      </c>
      <c r="K704" s="21"/>
    </row>
    <row r="705" spans="1:11" ht="12.75">
      <c r="A705" s="134">
        <f t="shared" si="40"/>
        <v>8</v>
      </c>
      <c r="B705" s="72" t="s">
        <v>623</v>
      </c>
      <c r="C705" s="135" t="s">
        <v>21</v>
      </c>
      <c r="D705" s="136"/>
      <c r="E705" s="136"/>
      <c r="F705" s="137"/>
      <c r="G705" s="134" t="s">
        <v>691</v>
      </c>
      <c r="H705" s="178">
        <v>3</v>
      </c>
      <c r="K705" s="21"/>
    </row>
    <row r="706" spans="1:11" ht="25.5">
      <c r="A706" s="351">
        <f t="shared" si="40"/>
        <v>9</v>
      </c>
      <c r="B706" s="352" t="s">
        <v>623</v>
      </c>
      <c r="C706" s="353" t="s">
        <v>37</v>
      </c>
      <c r="D706" s="354"/>
      <c r="E706" s="354"/>
      <c r="F706" s="355"/>
      <c r="G706" s="351" t="s">
        <v>591</v>
      </c>
      <c r="H706" s="356">
        <v>0.1</v>
      </c>
      <c r="K706" s="21"/>
    </row>
    <row r="707" spans="1:11" ht="25.5">
      <c r="A707" s="351">
        <f t="shared" si="40"/>
        <v>10</v>
      </c>
      <c r="B707" s="352" t="s">
        <v>623</v>
      </c>
      <c r="C707" s="353" t="s">
        <v>38</v>
      </c>
      <c r="D707" s="354"/>
      <c r="E707" s="354"/>
      <c r="F707" s="355"/>
      <c r="G707" s="351" t="s">
        <v>591</v>
      </c>
      <c r="H707" s="356">
        <v>0.1</v>
      </c>
      <c r="K707" s="21"/>
    </row>
    <row r="708" spans="1:11" ht="25.5">
      <c r="A708" s="134">
        <f t="shared" si="40"/>
        <v>11</v>
      </c>
      <c r="B708" s="72" t="s">
        <v>623</v>
      </c>
      <c r="C708" s="135" t="s">
        <v>173</v>
      </c>
      <c r="D708" s="136"/>
      <c r="E708" s="136"/>
      <c r="F708" s="137"/>
      <c r="G708" s="134" t="s">
        <v>691</v>
      </c>
      <c r="H708" s="178">
        <v>4</v>
      </c>
      <c r="K708" s="21"/>
    </row>
    <row r="709" spans="1:11" ht="25.5">
      <c r="A709" s="134">
        <f t="shared" si="40"/>
        <v>12</v>
      </c>
      <c r="B709" s="72" t="s">
        <v>623</v>
      </c>
      <c r="C709" s="135" t="s">
        <v>188</v>
      </c>
      <c r="D709" s="136"/>
      <c r="E709" s="136"/>
      <c r="F709" s="137"/>
      <c r="G709" s="134" t="s">
        <v>20</v>
      </c>
      <c r="H709" s="178">
        <v>4</v>
      </c>
      <c r="K709" s="21"/>
    </row>
    <row r="710" spans="1:11" ht="12.75">
      <c r="A710" s="134">
        <f t="shared" si="40"/>
        <v>13</v>
      </c>
      <c r="B710" s="72" t="s">
        <v>623</v>
      </c>
      <c r="C710" s="135" t="s">
        <v>189</v>
      </c>
      <c r="D710" s="136"/>
      <c r="E710" s="136"/>
      <c r="F710" s="137"/>
      <c r="G710" s="134" t="s">
        <v>20</v>
      </c>
      <c r="H710" s="178">
        <v>4</v>
      </c>
      <c r="K710" s="21"/>
    </row>
    <row r="711" spans="1:11" ht="25.5">
      <c r="A711" s="134">
        <f t="shared" si="40"/>
        <v>14</v>
      </c>
      <c r="B711" s="72" t="s">
        <v>623</v>
      </c>
      <c r="C711" s="135" t="s">
        <v>624</v>
      </c>
      <c r="D711" s="136"/>
      <c r="E711" s="136"/>
      <c r="F711" s="137"/>
      <c r="G711" s="134" t="s">
        <v>25</v>
      </c>
      <c r="H711" s="178">
        <v>1</v>
      </c>
      <c r="K711" s="21"/>
    </row>
    <row r="712" spans="1:11" ht="25.5">
      <c r="A712" s="134">
        <v>15</v>
      </c>
      <c r="B712" s="72" t="s">
        <v>623</v>
      </c>
      <c r="C712" s="135" t="s">
        <v>174</v>
      </c>
      <c r="D712" s="136"/>
      <c r="E712" s="136"/>
      <c r="F712" s="137"/>
      <c r="G712" s="134" t="s">
        <v>691</v>
      </c>
      <c r="H712" s="178">
        <v>4</v>
      </c>
      <c r="K712" s="21"/>
    </row>
    <row r="713" spans="1:11" ht="12.75" customHeight="1">
      <c r="A713" s="25"/>
      <c r="B713" s="72"/>
      <c r="C713" s="139" t="s">
        <v>438</v>
      </c>
      <c r="D713" s="140"/>
      <c r="E713" s="140"/>
      <c r="F713" s="141"/>
      <c r="G713" s="138"/>
      <c r="H713" s="160"/>
      <c r="K713" s="21"/>
    </row>
    <row r="714" spans="1:11" ht="63.75">
      <c r="A714" s="134">
        <v>1</v>
      </c>
      <c r="B714" s="72" t="s">
        <v>623</v>
      </c>
      <c r="C714" s="135" t="s">
        <v>169</v>
      </c>
      <c r="D714" s="136" t="s">
        <v>369</v>
      </c>
      <c r="E714" s="136" t="s">
        <v>429</v>
      </c>
      <c r="F714" s="137" t="s">
        <v>439</v>
      </c>
      <c r="G714" s="134" t="s">
        <v>25</v>
      </c>
      <c r="H714" s="178">
        <v>1</v>
      </c>
      <c r="K714" s="21"/>
    </row>
    <row r="715" spans="1:11" ht="22.5">
      <c r="A715" s="134">
        <f>A714+1</f>
        <v>2</v>
      </c>
      <c r="B715" s="72" t="s">
        <v>623</v>
      </c>
      <c r="C715" s="135" t="s">
        <v>35</v>
      </c>
      <c r="D715" s="136" t="s">
        <v>10</v>
      </c>
      <c r="E715" s="136" t="s">
        <v>36</v>
      </c>
      <c r="F715" s="137" t="s">
        <v>440</v>
      </c>
      <c r="G715" s="134" t="s">
        <v>586</v>
      </c>
      <c r="H715" s="178">
        <v>1</v>
      </c>
      <c r="K715" s="21"/>
    </row>
    <row r="716" spans="1:11" ht="22.5">
      <c r="A716" s="134">
        <f aca="true" t="shared" si="41" ref="A716:A723">A715+1</f>
        <v>3</v>
      </c>
      <c r="B716" s="72" t="s">
        <v>623</v>
      </c>
      <c r="C716" s="135" t="s">
        <v>35</v>
      </c>
      <c r="D716" s="136" t="s">
        <v>10</v>
      </c>
      <c r="E716" s="136" t="s">
        <v>36</v>
      </c>
      <c r="F716" s="137"/>
      <c r="G716" s="134" t="s">
        <v>586</v>
      </c>
      <c r="H716" s="178">
        <v>1</v>
      </c>
      <c r="K716" s="21"/>
    </row>
    <row r="717" spans="1:11" ht="12.75">
      <c r="A717" s="134">
        <f t="shared" si="41"/>
        <v>4</v>
      </c>
      <c r="B717" s="72" t="s">
        <v>623</v>
      </c>
      <c r="C717" s="135" t="s">
        <v>125</v>
      </c>
      <c r="D717" s="136"/>
      <c r="E717" s="136"/>
      <c r="F717" s="137"/>
      <c r="G717" s="134" t="s">
        <v>25</v>
      </c>
      <c r="H717" s="178">
        <v>1</v>
      </c>
      <c r="K717" s="21"/>
    </row>
    <row r="718" spans="1:11" ht="51">
      <c r="A718" s="134">
        <f t="shared" si="41"/>
        <v>5</v>
      </c>
      <c r="B718" s="72" t="s">
        <v>623</v>
      </c>
      <c r="C718" s="135" t="s">
        <v>447</v>
      </c>
      <c r="D718" s="136"/>
      <c r="E718" s="136"/>
      <c r="F718" s="137"/>
      <c r="G718" s="134" t="s">
        <v>25</v>
      </c>
      <c r="H718" s="178">
        <v>1</v>
      </c>
      <c r="K718" s="21"/>
    </row>
    <row r="719" spans="1:11" ht="12.75">
      <c r="A719" s="134">
        <f t="shared" si="41"/>
        <v>6</v>
      </c>
      <c r="B719" s="72" t="s">
        <v>623</v>
      </c>
      <c r="C719" s="135" t="s">
        <v>21</v>
      </c>
      <c r="D719" s="136"/>
      <c r="E719" s="136"/>
      <c r="F719" s="137"/>
      <c r="G719" s="134" t="s">
        <v>691</v>
      </c>
      <c r="H719" s="178">
        <v>1</v>
      </c>
      <c r="K719" s="21"/>
    </row>
    <row r="720" spans="1:11" ht="25.5">
      <c r="A720" s="351">
        <f t="shared" si="41"/>
        <v>7</v>
      </c>
      <c r="B720" s="352" t="s">
        <v>623</v>
      </c>
      <c r="C720" s="353" t="s">
        <v>37</v>
      </c>
      <c r="D720" s="354"/>
      <c r="E720" s="354"/>
      <c r="F720" s="355"/>
      <c r="G720" s="351" t="s">
        <v>591</v>
      </c>
      <c r="H720" s="356">
        <v>0.1</v>
      </c>
      <c r="K720" s="21"/>
    </row>
    <row r="721" spans="1:11" ht="25.5">
      <c r="A721" s="351">
        <f t="shared" si="41"/>
        <v>8</v>
      </c>
      <c r="B721" s="352" t="s">
        <v>623</v>
      </c>
      <c r="C721" s="353" t="s">
        <v>38</v>
      </c>
      <c r="D721" s="354"/>
      <c r="E721" s="354"/>
      <c r="F721" s="355"/>
      <c r="G721" s="351" t="s">
        <v>591</v>
      </c>
      <c r="H721" s="356">
        <v>0.1</v>
      </c>
      <c r="K721" s="21"/>
    </row>
    <row r="722" spans="1:11" ht="25.5">
      <c r="A722" s="134">
        <f t="shared" si="41"/>
        <v>9</v>
      </c>
      <c r="B722" s="72" t="s">
        <v>623</v>
      </c>
      <c r="C722" s="135" t="s">
        <v>173</v>
      </c>
      <c r="D722" s="136"/>
      <c r="E722" s="136"/>
      <c r="F722" s="137"/>
      <c r="G722" s="134" t="s">
        <v>691</v>
      </c>
      <c r="H722" s="178">
        <v>1</v>
      </c>
      <c r="K722" s="21"/>
    </row>
    <row r="723" spans="1:11" ht="25.5">
      <c r="A723" s="134">
        <f t="shared" si="41"/>
        <v>10</v>
      </c>
      <c r="B723" s="72" t="s">
        <v>623</v>
      </c>
      <c r="C723" s="135" t="s">
        <v>624</v>
      </c>
      <c r="D723" s="136"/>
      <c r="E723" s="136"/>
      <c r="F723" s="137"/>
      <c r="G723" s="134" t="s">
        <v>25</v>
      </c>
      <c r="H723" s="178">
        <v>1</v>
      </c>
      <c r="K723" s="21"/>
    </row>
    <row r="724" spans="1:11" ht="25.5">
      <c r="A724" s="134">
        <v>11</v>
      </c>
      <c r="B724" s="72" t="s">
        <v>623</v>
      </c>
      <c r="C724" s="135" t="s">
        <v>174</v>
      </c>
      <c r="D724" s="136"/>
      <c r="E724" s="136"/>
      <c r="F724" s="137"/>
      <c r="G724" s="134" t="s">
        <v>691</v>
      </c>
      <c r="H724" s="178">
        <v>1</v>
      </c>
      <c r="K724" s="21"/>
    </row>
    <row r="725" spans="1:11" ht="12.75" customHeight="1">
      <c r="A725" s="25"/>
      <c r="B725" s="72"/>
      <c r="C725" s="139" t="s">
        <v>441</v>
      </c>
      <c r="D725" s="140"/>
      <c r="E725" s="140"/>
      <c r="F725" s="141"/>
      <c r="G725" s="138"/>
      <c r="H725" s="160"/>
      <c r="K725" s="21"/>
    </row>
    <row r="726" spans="1:11" ht="63.75">
      <c r="A726" s="134">
        <v>1</v>
      </c>
      <c r="B726" s="72" t="s">
        <v>623</v>
      </c>
      <c r="C726" s="135" t="s">
        <v>169</v>
      </c>
      <c r="D726" s="136" t="s">
        <v>34</v>
      </c>
      <c r="E726" s="136" t="s">
        <v>443</v>
      </c>
      <c r="F726" s="137" t="s">
        <v>442</v>
      </c>
      <c r="G726" s="134" t="s">
        <v>25</v>
      </c>
      <c r="H726" s="178">
        <v>12</v>
      </c>
      <c r="K726" s="21"/>
    </row>
    <row r="727" spans="1:11" ht="22.5">
      <c r="A727" s="134">
        <f>A726+1</f>
        <v>2</v>
      </c>
      <c r="B727" s="72" t="s">
        <v>623</v>
      </c>
      <c r="C727" s="135" t="s">
        <v>35</v>
      </c>
      <c r="D727" s="136" t="s">
        <v>10</v>
      </c>
      <c r="E727" s="136" t="s">
        <v>36</v>
      </c>
      <c r="F727" s="137" t="s">
        <v>444</v>
      </c>
      <c r="G727" s="134" t="s">
        <v>586</v>
      </c>
      <c r="H727" s="178">
        <v>12</v>
      </c>
      <c r="K727" s="21"/>
    </row>
    <row r="728" spans="1:11" ht="22.5">
      <c r="A728" s="134">
        <f aca="true" t="shared" si="42" ref="A728:A735">A727+1</f>
        <v>3</v>
      </c>
      <c r="B728" s="72" t="s">
        <v>623</v>
      </c>
      <c r="C728" s="135" t="s">
        <v>35</v>
      </c>
      <c r="D728" s="136" t="s">
        <v>10</v>
      </c>
      <c r="E728" s="136" t="s">
        <v>36</v>
      </c>
      <c r="F728" s="137"/>
      <c r="G728" s="134" t="s">
        <v>586</v>
      </c>
      <c r="H728" s="178">
        <v>12</v>
      </c>
      <c r="K728" s="21"/>
    </row>
    <row r="729" spans="1:11" ht="12.75">
      <c r="A729" s="134">
        <f t="shared" si="42"/>
        <v>4</v>
      </c>
      <c r="B729" s="72" t="s">
        <v>623</v>
      </c>
      <c r="C729" s="135" t="s">
        <v>125</v>
      </c>
      <c r="D729" s="136"/>
      <c r="E729" s="136"/>
      <c r="F729" s="137"/>
      <c r="G729" s="134" t="s">
        <v>25</v>
      </c>
      <c r="H729" s="178">
        <v>1</v>
      </c>
      <c r="K729" s="21"/>
    </row>
    <row r="730" spans="1:11" ht="51">
      <c r="A730" s="134">
        <f t="shared" si="42"/>
        <v>5</v>
      </c>
      <c r="B730" s="72" t="s">
        <v>623</v>
      </c>
      <c r="C730" s="135" t="s">
        <v>447</v>
      </c>
      <c r="D730" s="136"/>
      <c r="E730" s="136"/>
      <c r="F730" s="137"/>
      <c r="G730" s="134" t="s">
        <v>25</v>
      </c>
      <c r="H730" s="178">
        <v>1</v>
      </c>
      <c r="K730" s="21"/>
    </row>
    <row r="731" spans="1:11" ht="12.75">
      <c r="A731" s="134">
        <f t="shared" si="42"/>
        <v>6</v>
      </c>
      <c r="B731" s="72" t="s">
        <v>623</v>
      </c>
      <c r="C731" s="135" t="s">
        <v>21</v>
      </c>
      <c r="D731" s="136"/>
      <c r="E731" s="136"/>
      <c r="F731" s="137"/>
      <c r="G731" s="134" t="s">
        <v>691</v>
      </c>
      <c r="H731" s="178">
        <v>12</v>
      </c>
      <c r="K731" s="21"/>
    </row>
    <row r="732" spans="1:11" ht="25.5">
      <c r="A732" s="351">
        <f t="shared" si="42"/>
        <v>7</v>
      </c>
      <c r="B732" s="352" t="s">
        <v>623</v>
      </c>
      <c r="C732" s="353" t="s">
        <v>37</v>
      </c>
      <c r="D732" s="354"/>
      <c r="E732" s="354"/>
      <c r="F732" s="355"/>
      <c r="G732" s="351" t="s">
        <v>591</v>
      </c>
      <c r="H732" s="356">
        <v>0.5</v>
      </c>
      <c r="K732" s="21"/>
    </row>
    <row r="733" spans="1:11" ht="25.5">
      <c r="A733" s="351">
        <f t="shared" si="42"/>
        <v>8</v>
      </c>
      <c r="B733" s="352" t="s">
        <v>623</v>
      </c>
      <c r="C733" s="353" t="s">
        <v>38</v>
      </c>
      <c r="D733" s="354"/>
      <c r="E733" s="354"/>
      <c r="F733" s="355"/>
      <c r="G733" s="351" t="s">
        <v>591</v>
      </c>
      <c r="H733" s="356">
        <v>0.5</v>
      </c>
      <c r="K733" s="21"/>
    </row>
    <row r="734" spans="1:11" ht="25.5">
      <c r="A734" s="134">
        <f t="shared" si="42"/>
        <v>9</v>
      </c>
      <c r="B734" s="72" t="s">
        <v>623</v>
      </c>
      <c r="C734" s="135" t="s">
        <v>173</v>
      </c>
      <c r="D734" s="136"/>
      <c r="E734" s="136"/>
      <c r="F734" s="137"/>
      <c r="G734" s="134" t="s">
        <v>691</v>
      </c>
      <c r="H734" s="178">
        <v>12</v>
      </c>
      <c r="K734" s="21"/>
    </row>
    <row r="735" spans="1:11" ht="25.5">
      <c r="A735" s="134">
        <f t="shared" si="42"/>
        <v>10</v>
      </c>
      <c r="B735" s="72" t="s">
        <v>623</v>
      </c>
      <c r="C735" s="135" t="s">
        <v>624</v>
      </c>
      <c r="D735" s="136"/>
      <c r="E735" s="136"/>
      <c r="F735" s="137"/>
      <c r="G735" s="134" t="s">
        <v>25</v>
      </c>
      <c r="H735" s="178">
        <v>1</v>
      </c>
      <c r="K735" s="21"/>
    </row>
    <row r="736" spans="1:11" ht="25.5">
      <c r="A736" s="134">
        <v>11</v>
      </c>
      <c r="B736" s="72" t="s">
        <v>623</v>
      </c>
      <c r="C736" s="135" t="s">
        <v>174</v>
      </c>
      <c r="D736" s="136"/>
      <c r="E736" s="136"/>
      <c r="F736" s="137"/>
      <c r="G736" s="134" t="s">
        <v>691</v>
      </c>
      <c r="H736" s="178">
        <v>12</v>
      </c>
      <c r="K736" s="21"/>
    </row>
    <row r="737" spans="1:10" s="43" customFormat="1" ht="64.5" customHeight="1">
      <c r="A737" s="48"/>
      <c r="B737" s="48"/>
      <c r="C737" s="277" t="str">
        <f>Apdare!C29</f>
        <v>Piezīme: Būvuzņēmējam  jāizvērtē  darbu  daudzumos  minēto  darbu  veikšanai  nepieciešamie  pamatmateriāli  un  palīgmateriāli, to  iegāde   un  izmaksas, konstrukciju  elementu  komplektācija  atbilstoši  izgatavotāju  firmu  instrukcijām. Visus projektā minētos materiālus iespējams aizstāt ar citu ražotāju ekvivalentiem produktiem, iepriekš saskaņojot ar projekta autoru.   </v>
      </c>
      <c r="D737" s="277"/>
      <c r="E737" s="277"/>
      <c r="F737" s="277"/>
      <c r="G737" s="277"/>
      <c r="H737" s="277"/>
      <c r="I737" s="42"/>
      <c r="J737" s="42"/>
    </row>
    <row r="738" spans="1:8" s="26" customFormat="1" ht="12.75">
      <c r="A738" s="52"/>
      <c r="B738" s="52"/>
      <c r="C738" s="53"/>
      <c r="D738" s="142"/>
      <c r="E738" s="142"/>
      <c r="F738" s="142"/>
      <c r="H738" s="157"/>
    </row>
    <row r="739" spans="1:8" s="26" customFormat="1" ht="12.75">
      <c r="A739" s="52"/>
      <c r="B739" s="52"/>
      <c r="C739" s="53"/>
      <c r="D739" s="142"/>
      <c r="E739" s="142"/>
      <c r="F739" s="142"/>
      <c r="H739" s="157"/>
    </row>
    <row r="740" spans="1:8" s="26" customFormat="1" ht="12.75">
      <c r="A740" s="24" t="str">
        <f>'Buvn.kopt.'!$A$24</f>
        <v>Sastādīja: Tatjana Millersone Sert.Nr. 3-00058</v>
      </c>
      <c r="B740" s="54"/>
      <c r="C740" s="55"/>
      <c r="H740" s="157"/>
    </row>
    <row r="741" spans="1:10" ht="12.75">
      <c r="A741" s="24"/>
      <c r="B741" s="21"/>
      <c r="C741" s="56"/>
      <c r="D741" s="22"/>
      <c r="E741" s="22"/>
      <c r="F741" s="57"/>
      <c r="I741" s="22"/>
      <c r="J741" s="22"/>
    </row>
    <row r="742" spans="1:10" ht="12.75">
      <c r="A742" s="24"/>
      <c r="B742" s="21"/>
      <c r="C742" s="21"/>
      <c r="D742" s="22"/>
      <c r="E742" s="22"/>
      <c r="F742" s="22"/>
      <c r="I742" s="22"/>
      <c r="J742" s="22"/>
    </row>
    <row r="743" spans="1:8" s="21" customFormat="1" ht="12.75">
      <c r="A743" s="58"/>
      <c r="D743" s="22"/>
      <c r="E743" s="22"/>
      <c r="F743" s="22"/>
      <c r="H743" s="158"/>
    </row>
    <row r="744" spans="1:10" ht="12.75">
      <c r="A744" s="24" t="str">
        <f>'Buvn.kopt.'!$A$27</f>
        <v>Pārbaudīja: Tatjana Millersone Sert.Nr. 3-00058</v>
      </c>
      <c r="B744" s="21"/>
      <c r="C744" s="21"/>
      <c r="D744" s="22"/>
      <c r="E744" s="22"/>
      <c r="F744" s="22"/>
      <c r="I744" s="22"/>
      <c r="J744" s="22"/>
    </row>
    <row r="745" spans="1:10" ht="12.75">
      <c r="A745" s="21"/>
      <c r="B745" s="21"/>
      <c r="C745" s="21"/>
      <c r="I745" s="22"/>
      <c r="J745" s="22"/>
    </row>
    <row r="746" spans="1:10" ht="12.75">
      <c r="A746" s="21"/>
      <c r="B746" s="21"/>
      <c r="C746" s="21"/>
      <c r="I746" s="22"/>
      <c r="J746" s="22"/>
    </row>
    <row r="747" spans="1:10" ht="12.75">
      <c r="A747" s="21"/>
      <c r="B747" s="21"/>
      <c r="C747" s="21"/>
      <c r="I747" s="22"/>
      <c r="J747" s="22"/>
    </row>
  </sheetData>
  <sheetProtection/>
  <mergeCells count="8">
    <mergeCell ref="C737:H737"/>
    <mergeCell ref="A12:A13"/>
    <mergeCell ref="B12:B13"/>
    <mergeCell ref="C12:E13"/>
    <mergeCell ref="G12:G13"/>
    <mergeCell ref="H12:H13"/>
    <mergeCell ref="A1:H1"/>
    <mergeCell ref="A2:H2"/>
  </mergeCells>
  <printOptions horizontalCentered="1"/>
  <pageMargins left="0" right="0" top="0.5905511811023623" bottom="0.3937007874015748" header="0.4330708661417323" footer="0.2362204724409449"/>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sheetPr>
    <tabColor rgb="FF00B0F0"/>
  </sheetPr>
  <dimension ref="A1:H152"/>
  <sheetViews>
    <sheetView zoomScale="70" zoomScaleNormal="70" zoomScaleSheetLayoutView="85" zoomScalePageLayoutView="0" workbookViewId="0" topLeftCell="A1">
      <selection activeCell="C14" sqref="C14"/>
    </sheetView>
  </sheetViews>
  <sheetFormatPr defaultColWidth="9.140625" defaultRowHeight="12.75"/>
  <cols>
    <col min="1" max="1" width="4.57421875" style="22" customWidth="1"/>
    <col min="2" max="2" width="6.7109375" style="22" customWidth="1"/>
    <col min="3" max="3" width="40.57421875" style="22" customWidth="1"/>
    <col min="4" max="4" width="11.00390625" style="220" customWidth="1"/>
    <col min="5" max="5" width="13.421875" style="220" customWidth="1"/>
    <col min="6" max="6" width="12.140625" style="21" customWidth="1"/>
    <col min="7" max="7" width="9.140625" style="21" customWidth="1"/>
    <col min="8" max="8" width="11.00390625" style="22" customWidth="1"/>
    <col min="9" max="16384" width="9.140625" style="22" customWidth="1"/>
  </cols>
  <sheetData>
    <row r="1" spans="1:7" s="43" customFormat="1" ht="12.75">
      <c r="A1" s="264" t="s">
        <v>790</v>
      </c>
      <c r="B1" s="264"/>
      <c r="C1" s="264"/>
      <c r="D1" s="264"/>
      <c r="E1" s="264"/>
      <c r="F1" s="41"/>
      <c r="G1" s="42"/>
    </row>
    <row r="2" spans="1:7" s="43" customFormat="1" ht="12.75">
      <c r="A2" s="279" t="s">
        <v>780</v>
      </c>
      <c r="B2" s="279"/>
      <c r="C2" s="279"/>
      <c r="D2" s="279"/>
      <c r="E2" s="279"/>
      <c r="F2" s="42"/>
      <c r="G2" s="42"/>
    </row>
    <row r="3" spans="1:7" s="43" customFormat="1" ht="12.75">
      <c r="A3" s="44"/>
      <c r="B3" s="44"/>
      <c r="C3" s="44"/>
      <c r="D3" s="212"/>
      <c r="E3" s="212"/>
      <c r="F3" s="42"/>
      <c r="G3" s="42"/>
    </row>
    <row r="4" spans="1:7" s="43" customFormat="1" ht="12.75">
      <c r="A4" s="45" t="str">
        <f>kop!$A$7</f>
        <v>Būves nosaukums: Daugavpils 16. Vidusskolas ēkas telpu vienkāršota atjaunošana</v>
      </c>
      <c r="B4" s="45"/>
      <c r="C4" s="42"/>
      <c r="D4" s="213"/>
      <c r="E4" s="213"/>
      <c r="F4" s="42"/>
      <c r="G4" s="42"/>
    </row>
    <row r="5" spans="1:7" s="43" customFormat="1" ht="12.75">
      <c r="A5" s="45" t="str">
        <f>kop!A8</f>
        <v>Objekta nosaukums: Daugavpils 16. Vidusskolas ēkas telpu vienkāršota atjaunošana</v>
      </c>
      <c r="B5" s="45"/>
      <c r="C5" s="42"/>
      <c r="D5" s="213"/>
      <c r="E5" s="213"/>
      <c r="F5" s="42"/>
      <c r="G5" s="42"/>
    </row>
    <row r="6" spans="1:7" s="43" customFormat="1" ht="12.75">
      <c r="A6" s="45" t="str">
        <f>kop!$A$9</f>
        <v>Objekta adrese: Aveņu iela 40, Daugavpils</v>
      </c>
      <c r="B6" s="45"/>
      <c r="C6" s="42"/>
      <c r="D6" s="213"/>
      <c r="E6" s="213"/>
      <c r="F6" s="42"/>
      <c r="G6" s="42"/>
    </row>
    <row r="7" spans="1:7" s="43" customFormat="1" ht="12.75">
      <c r="A7" s="45" t="str">
        <f>kop!$A$10</f>
        <v>Pasūtījuma Nr.: LV-63</v>
      </c>
      <c r="B7" s="45"/>
      <c r="C7" s="42"/>
      <c r="D7" s="213"/>
      <c r="E7" s="213"/>
      <c r="F7" s="42"/>
      <c r="G7" s="42"/>
    </row>
    <row r="8" spans="1:7" s="43" customFormat="1" ht="12.75">
      <c r="A8" s="45"/>
      <c r="B8" s="45"/>
      <c r="C8" s="42"/>
      <c r="D8" s="213"/>
      <c r="E8" s="213"/>
      <c r="F8" s="42"/>
      <c r="G8" s="42"/>
    </row>
    <row r="9" spans="1:7" s="43" customFormat="1" ht="12.75">
      <c r="A9" s="43" t="s">
        <v>794</v>
      </c>
      <c r="C9" s="24"/>
      <c r="D9" s="213"/>
      <c r="E9" s="213"/>
      <c r="F9" s="42"/>
      <c r="G9" s="42"/>
    </row>
    <row r="10" spans="3:7" s="43" customFormat="1" ht="12.75">
      <c r="C10" s="24"/>
      <c r="D10" s="213"/>
      <c r="E10" s="213"/>
      <c r="F10" s="42"/>
      <c r="G10" s="42"/>
    </row>
    <row r="11" spans="1:7" s="43" customFormat="1" ht="12.75">
      <c r="A11" s="45"/>
      <c r="B11" s="45"/>
      <c r="C11" s="45"/>
      <c r="D11" s="213"/>
      <c r="E11" s="213"/>
      <c r="F11" s="42"/>
      <c r="G11" s="42"/>
    </row>
    <row r="12" spans="1:7" s="43" customFormat="1" ht="12.75" customHeight="1">
      <c r="A12" s="276" t="s">
        <v>3</v>
      </c>
      <c r="B12" s="276" t="s">
        <v>7</v>
      </c>
      <c r="C12" s="276" t="str">
        <f>Apkure!C12</f>
        <v>Būvdarbu nosaukums</v>
      </c>
      <c r="D12" s="211" t="s">
        <v>1</v>
      </c>
      <c r="E12" s="211" t="s">
        <v>2</v>
      </c>
      <c r="F12" s="42"/>
      <c r="G12" s="42"/>
    </row>
    <row r="13" spans="1:7" s="43" customFormat="1" ht="57.75" customHeight="1">
      <c r="A13" s="276"/>
      <c r="B13" s="276"/>
      <c r="C13" s="276"/>
      <c r="D13" s="211"/>
      <c r="E13" s="211"/>
      <c r="F13" s="42"/>
      <c r="G13" s="42"/>
    </row>
    <row r="14" spans="1:5" ht="15">
      <c r="A14" s="48"/>
      <c r="B14" s="48"/>
      <c r="C14" s="223" t="s">
        <v>708</v>
      </c>
      <c r="D14" s="224"/>
      <c r="E14" s="224"/>
    </row>
    <row r="15" spans="1:7" s="43" customFormat="1" ht="14.25" customHeight="1">
      <c r="A15" s="47"/>
      <c r="B15" s="47"/>
      <c r="C15" s="175" t="s">
        <v>671</v>
      </c>
      <c r="D15" s="214"/>
      <c r="E15" s="214"/>
      <c r="F15" s="42"/>
      <c r="G15" s="42"/>
    </row>
    <row r="16" spans="1:7" s="43" customFormat="1" ht="66" customHeight="1">
      <c r="A16" s="47">
        <v>1</v>
      </c>
      <c r="B16" s="207" t="s">
        <v>623</v>
      </c>
      <c r="C16" s="208" t="s">
        <v>695</v>
      </c>
      <c r="D16" s="215" t="s">
        <v>694</v>
      </c>
      <c r="E16" s="215">
        <v>110</v>
      </c>
      <c r="F16" s="42"/>
      <c r="G16" s="42"/>
    </row>
    <row r="17" spans="1:7" s="43" customFormat="1" ht="66.75">
      <c r="A17" s="47">
        <v>2</v>
      </c>
      <c r="B17" s="207" t="s">
        <v>623</v>
      </c>
      <c r="C17" s="208" t="s">
        <v>696</v>
      </c>
      <c r="D17" s="215" t="s">
        <v>694</v>
      </c>
      <c r="E17" s="215">
        <v>12</v>
      </c>
      <c r="F17" s="42"/>
      <c r="G17" s="42"/>
    </row>
    <row r="18" spans="1:7" s="43" customFormat="1" ht="50.25">
      <c r="A18" s="47">
        <v>3</v>
      </c>
      <c r="B18" s="207" t="s">
        <v>623</v>
      </c>
      <c r="C18" s="208" t="s">
        <v>697</v>
      </c>
      <c r="D18" s="215" t="s">
        <v>694</v>
      </c>
      <c r="E18" s="215">
        <v>122</v>
      </c>
      <c r="F18" s="42"/>
      <c r="G18" s="42"/>
    </row>
    <row r="19" spans="1:7" s="43" customFormat="1" ht="28.5">
      <c r="A19" s="47">
        <v>4</v>
      </c>
      <c r="B19" s="207" t="s">
        <v>623</v>
      </c>
      <c r="C19" s="208" t="s">
        <v>698</v>
      </c>
      <c r="D19" s="215" t="s">
        <v>699</v>
      </c>
      <c r="E19" s="215">
        <v>3</v>
      </c>
      <c r="F19" s="42"/>
      <c r="G19" s="42"/>
    </row>
    <row r="20" spans="1:7" s="43" customFormat="1" ht="40.5">
      <c r="A20" s="47">
        <v>5</v>
      </c>
      <c r="B20" s="207" t="s">
        <v>623</v>
      </c>
      <c r="C20" s="208" t="s">
        <v>700</v>
      </c>
      <c r="D20" s="215" t="s">
        <v>25</v>
      </c>
      <c r="E20" s="215">
        <v>1</v>
      </c>
      <c r="F20" s="42"/>
      <c r="G20" s="42"/>
    </row>
    <row r="21" spans="1:7" s="43" customFormat="1" ht="52.5">
      <c r="A21" s="47">
        <v>6</v>
      </c>
      <c r="B21" s="207" t="s">
        <v>623</v>
      </c>
      <c r="C21" s="208" t="s">
        <v>701</v>
      </c>
      <c r="D21" s="215" t="s">
        <v>25</v>
      </c>
      <c r="E21" s="215">
        <v>1</v>
      </c>
      <c r="F21" s="42"/>
      <c r="G21" s="42"/>
    </row>
    <row r="22" spans="1:7" s="43" customFormat="1" ht="54.75">
      <c r="A22" s="47">
        <v>7</v>
      </c>
      <c r="B22" s="207" t="s">
        <v>623</v>
      </c>
      <c r="C22" s="208" t="s">
        <v>702</v>
      </c>
      <c r="D22" s="215" t="s">
        <v>25</v>
      </c>
      <c r="E22" s="215">
        <v>1</v>
      </c>
      <c r="F22" s="42"/>
      <c r="G22" s="42"/>
    </row>
    <row r="23" spans="1:7" s="43" customFormat="1" ht="54.75">
      <c r="A23" s="47">
        <v>8</v>
      </c>
      <c r="B23" s="207" t="s">
        <v>623</v>
      </c>
      <c r="C23" s="208" t="s">
        <v>703</v>
      </c>
      <c r="D23" s="215" t="s">
        <v>25</v>
      </c>
      <c r="E23" s="215">
        <v>1</v>
      </c>
      <c r="F23" s="42"/>
      <c r="G23" s="42"/>
    </row>
    <row r="24" spans="1:7" s="43" customFormat="1" ht="54.75">
      <c r="A24" s="47">
        <v>9</v>
      </c>
      <c r="B24" s="207" t="s">
        <v>623</v>
      </c>
      <c r="C24" s="208" t="s">
        <v>704</v>
      </c>
      <c r="D24" s="215" t="s">
        <v>25</v>
      </c>
      <c r="E24" s="215">
        <v>2</v>
      </c>
      <c r="F24" s="42"/>
      <c r="G24" s="42"/>
    </row>
    <row r="25" spans="1:7" s="43" customFormat="1" ht="40.5">
      <c r="A25" s="47">
        <v>10</v>
      </c>
      <c r="B25" s="207" t="s">
        <v>623</v>
      </c>
      <c r="C25" s="208" t="s">
        <v>705</v>
      </c>
      <c r="D25" s="214" t="s">
        <v>20</v>
      </c>
      <c r="E25" s="215">
        <v>1</v>
      </c>
      <c r="F25" s="42"/>
      <c r="G25" s="42"/>
    </row>
    <row r="26" spans="1:7" s="43" customFormat="1" ht="37.5" customHeight="1">
      <c r="A26" s="47">
        <v>11</v>
      </c>
      <c r="B26" s="207" t="s">
        <v>623</v>
      </c>
      <c r="C26" s="208" t="s">
        <v>706</v>
      </c>
      <c r="D26" s="215" t="s">
        <v>25</v>
      </c>
      <c r="E26" s="215">
        <v>1</v>
      </c>
      <c r="F26" s="42"/>
      <c r="G26" s="42"/>
    </row>
    <row r="27" spans="1:7" s="43" customFormat="1" ht="42.75">
      <c r="A27" s="47">
        <v>12</v>
      </c>
      <c r="B27" s="207" t="s">
        <v>623</v>
      </c>
      <c r="C27" s="208" t="s">
        <v>707</v>
      </c>
      <c r="D27" s="215" t="s">
        <v>25</v>
      </c>
      <c r="E27" s="215">
        <v>1</v>
      </c>
      <c r="F27" s="42"/>
      <c r="G27" s="42"/>
    </row>
    <row r="28" spans="1:7" s="43" customFormat="1" ht="14.25" customHeight="1">
      <c r="A28" s="47">
        <v>13</v>
      </c>
      <c r="B28" s="47"/>
      <c r="C28" s="176" t="s">
        <v>673</v>
      </c>
      <c r="D28" s="214"/>
      <c r="E28" s="214"/>
      <c r="F28" s="42"/>
      <c r="G28" s="42"/>
    </row>
    <row r="29" spans="1:7" s="43" customFormat="1" ht="27.75" customHeight="1">
      <c r="A29" s="47">
        <v>14</v>
      </c>
      <c r="B29" s="207" t="s">
        <v>601</v>
      </c>
      <c r="C29" s="171" t="s">
        <v>681</v>
      </c>
      <c r="D29" s="215" t="s">
        <v>25</v>
      </c>
      <c r="E29" s="214">
        <v>1</v>
      </c>
      <c r="F29" s="42"/>
      <c r="G29" s="42"/>
    </row>
    <row r="30" spans="1:7" s="43" customFormat="1" ht="27.75" customHeight="1">
      <c r="A30" s="47">
        <v>15</v>
      </c>
      <c r="B30" s="207" t="s">
        <v>603</v>
      </c>
      <c r="C30" s="171" t="s">
        <v>672</v>
      </c>
      <c r="D30" s="215" t="s">
        <v>25</v>
      </c>
      <c r="E30" s="214">
        <v>2</v>
      </c>
      <c r="F30" s="42"/>
      <c r="G30" s="42"/>
    </row>
    <row r="31" spans="1:7" s="43" customFormat="1" ht="27.75" customHeight="1">
      <c r="A31" s="47">
        <v>16</v>
      </c>
      <c r="B31" s="207" t="s">
        <v>603</v>
      </c>
      <c r="C31" s="171" t="s">
        <v>675</v>
      </c>
      <c r="D31" s="215" t="s">
        <v>25</v>
      </c>
      <c r="E31" s="214">
        <v>2</v>
      </c>
      <c r="F31" s="42"/>
      <c r="G31" s="42"/>
    </row>
    <row r="32" spans="1:7" s="43" customFormat="1" ht="27.75" customHeight="1">
      <c r="A32" s="47">
        <v>17</v>
      </c>
      <c r="B32" s="207" t="s">
        <v>603</v>
      </c>
      <c r="C32" s="171" t="s">
        <v>676</v>
      </c>
      <c r="D32" s="215" t="s">
        <v>25</v>
      </c>
      <c r="E32" s="214">
        <v>2</v>
      </c>
      <c r="F32" s="42"/>
      <c r="G32" s="42"/>
    </row>
    <row r="33" spans="1:7" s="43" customFormat="1" ht="27.75" customHeight="1">
      <c r="A33" s="47">
        <v>18</v>
      </c>
      <c r="B33" s="207" t="s">
        <v>603</v>
      </c>
      <c r="C33" s="171" t="s">
        <v>677</v>
      </c>
      <c r="D33" s="215" t="s">
        <v>25</v>
      </c>
      <c r="E33" s="214">
        <v>1</v>
      </c>
      <c r="F33" s="42"/>
      <c r="G33" s="42"/>
    </row>
    <row r="34" spans="1:7" s="43" customFormat="1" ht="27" customHeight="1">
      <c r="A34" s="47">
        <v>19</v>
      </c>
      <c r="B34" s="207" t="s">
        <v>603</v>
      </c>
      <c r="C34" s="171" t="s">
        <v>683</v>
      </c>
      <c r="D34" s="214" t="s">
        <v>20</v>
      </c>
      <c r="E34" s="214">
        <v>4</v>
      </c>
      <c r="F34" s="42"/>
      <c r="G34" s="42"/>
    </row>
    <row r="35" spans="1:7" s="43" customFormat="1" ht="27" customHeight="1">
      <c r="A35" s="47">
        <v>20</v>
      </c>
      <c r="B35" s="207" t="s">
        <v>601</v>
      </c>
      <c r="C35" s="171" t="s">
        <v>685</v>
      </c>
      <c r="D35" s="214" t="s">
        <v>20</v>
      </c>
      <c r="E35" s="214">
        <v>4</v>
      </c>
      <c r="F35" s="42"/>
      <c r="G35" s="42"/>
    </row>
    <row r="36" spans="1:7" s="43" customFormat="1" ht="27.75" customHeight="1">
      <c r="A36" s="47">
        <v>21</v>
      </c>
      <c r="B36" s="207" t="s">
        <v>603</v>
      </c>
      <c r="C36" s="171" t="s">
        <v>684</v>
      </c>
      <c r="D36" s="214" t="s">
        <v>20</v>
      </c>
      <c r="E36" s="214">
        <v>12</v>
      </c>
      <c r="F36" s="42"/>
      <c r="G36" s="42"/>
    </row>
    <row r="37" spans="1:7" s="43" customFormat="1" ht="27.75" customHeight="1">
      <c r="A37" s="47">
        <v>22</v>
      </c>
      <c r="B37" s="207" t="s">
        <v>601</v>
      </c>
      <c r="C37" s="171" t="s">
        <v>686</v>
      </c>
      <c r="D37" s="214" t="s">
        <v>20</v>
      </c>
      <c r="E37" s="214">
        <v>12</v>
      </c>
      <c r="F37" s="42"/>
      <c r="G37" s="42"/>
    </row>
    <row r="38" spans="1:7" s="43" customFormat="1" ht="13.5" customHeight="1">
      <c r="A38" s="47">
        <v>23</v>
      </c>
      <c r="B38" s="207"/>
      <c r="C38" s="176" t="s">
        <v>674</v>
      </c>
      <c r="D38" s="214"/>
      <c r="E38" s="214"/>
      <c r="F38" s="42"/>
      <c r="G38" s="42"/>
    </row>
    <row r="39" spans="1:7" s="43" customFormat="1" ht="27.75" customHeight="1">
      <c r="A39" s="47">
        <v>24</v>
      </c>
      <c r="B39" s="207" t="s">
        <v>601</v>
      </c>
      <c r="C39" s="171" t="s">
        <v>681</v>
      </c>
      <c r="D39" s="215" t="s">
        <v>25</v>
      </c>
      <c r="E39" s="214">
        <v>1</v>
      </c>
      <c r="F39" s="42"/>
      <c r="G39" s="42"/>
    </row>
    <row r="40" spans="1:7" s="43" customFormat="1" ht="27.75" customHeight="1">
      <c r="A40" s="47">
        <v>25</v>
      </c>
      <c r="B40" s="207" t="s">
        <v>603</v>
      </c>
      <c r="C40" s="171" t="s">
        <v>689</v>
      </c>
      <c r="D40" s="215" t="s">
        <v>25</v>
      </c>
      <c r="E40" s="214">
        <v>2</v>
      </c>
      <c r="F40" s="42"/>
      <c r="G40" s="42"/>
    </row>
    <row r="41" spans="1:7" s="43" customFormat="1" ht="27.75" customHeight="1">
      <c r="A41" s="47">
        <v>26</v>
      </c>
      <c r="B41" s="207" t="s">
        <v>603</v>
      </c>
      <c r="C41" s="171" t="s">
        <v>675</v>
      </c>
      <c r="D41" s="215" t="s">
        <v>25</v>
      </c>
      <c r="E41" s="214">
        <v>2</v>
      </c>
      <c r="F41" s="42"/>
      <c r="G41" s="42"/>
    </row>
    <row r="42" spans="1:7" s="43" customFormat="1" ht="27.75" customHeight="1">
      <c r="A42" s="47">
        <v>27</v>
      </c>
      <c r="B42" s="207" t="s">
        <v>603</v>
      </c>
      <c r="C42" s="171" t="s">
        <v>677</v>
      </c>
      <c r="D42" s="215" t="s">
        <v>25</v>
      </c>
      <c r="E42" s="214">
        <v>1</v>
      </c>
      <c r="F42" s="42"/>
      <c r="G42" s="42"/>
    </row>
    <row r="43" spans="1:7" s="43" customFormat="1" ht="39" customHeight="1">
      <c r="A43" s="47">
        <v>28</v>
      </c>
      <c r="B43" s="207" t="s">
        <v>603</v>
      </c>
      <c r="C43" s="171" t="s">
        <v>678</v>
      </c>
      <c r="D43" s="215" t="s">
        <v>694</v>
      </c>
      <c r="E43" s="214">
        <v>230</v>
      </c>
      <c r="F43" s="42"/>
      <c r="G43" s="42"/>
    </row>
    <row r="44" spans="1:7" s="43" customFormat="1" ht="27" customHeight="1">
      <c r="A44" s="47">
        <v>29</v>
      </c>
      <c r="B44" s="207" t="s">
        <v>603</v>
      </c>
      <c r="C44" s="171" t="s">
        <v>682</v>
      </c>
      <c r="D44" s="214" t="s">
        <v>20</v>
      </c>
      <c r="E44" s="214">
        <v>2</v>
      </c>
      <c r="F44" s="42"/>
      <c r="G44" s="42"/>
    </row>
    <row r="45" spans="1:7" s="43" customFormat="1" ht="27" customHeight="1">
      <c r="A45" s="47">
        <v>30</v>
      </c>
      <c r="B45" s="207" t="s">
        <v>601</v>
      </c>
      <c r="C45" s="171" t="s">
        <v>687</v>
      </c>
      <c r="D45" s="214" t="s">
        <v>20</v>
      </c>
      <c r="E45" s="214">
        <v>2</v>
      </c>
      <c r="F45" s="42"/>
      <c r="G45" s="42"/>
    </row>
    <row r="46" spans="1:5" ht="31.5" customHeight="1">
      <c r="A46" s="48"/>
      <c r="B46" s="78" t="s">
        <v>709</v>
      </c>
      <c r="C46" s="79"/>
      <c r="D46" s="79"/>
      <c r="E46" s="80"/>
    </row>
    <row r="47" spans="1:5" ht="89.25">
      <c r="A47" s="47">
        <v>1</v>
      </c>
      <c r="B47" s="207" t="s">
        <v>623</v>
      </c>
      <c r="C47" s="225" t="s">
        <v>710</v>
      </c>
      <c r="D47" s="226" t="s">
        <v>25</v>
      </c>
      <c r="E47" s="227">
        <v>1</v>
      </c>
    </row>
    <row r="48" spans="1:5" ht="51">
      <c r="A48" s="47">
        <v>2</v>
      </c>
      <c r="B48" s="207" t="s">
        <v>623</v>
      </c>
      <c r="C48" s="225" t="s">
        <v>711</v>
      </c>
      <c r="D48" s="226" t="s">
        <v>25</v>
      </c>
      <c r="E48" s="227">
        <v>1</v>
      </c>
    </row>
    <row r="49" spans="1:5" ht="38.25">
      <c r="A49" s="47">
        <v>3</v>
      </c>
      <c r="B49" s="207" t="s">
        <v>623</v>
      </c>
      <c r="C49" s="225" t="s">
        <v>712</v>
      </c>
      <c r="D49" s="226" t="s">
        <v>25</v>
      </c>
      <c r="E49" s="227">
        <v>1</v>
      </c>
    </row>
    <row r="50" spans="1:5" ht="12.75">
      <c r="A50" s="47">
        <v>4</v>
      </c>
      <c r="B50" s="207" t="s">
        <v>623</v>
      </c>
      <c r="C50" s="225" t="s">
        <v>713</v>
      </c>
      <c r="D50" s="214" t="s">
        <v>20</v>
      </c>
      <c r="E50" s="227">
        <v>1</v>
      </c>
    </row>
    <row r="51" spans="1:5" ht="25.5">
      <c r="A51" s="47">
        <v>5</v>
      </c>
      <c r="B51" s="207" t="s">
        <v>623</v>
      </c>
      <c r="C51" s="225" t="s">
        <v>714</v>
      </c>
      <c r="D51" s="226" t="s">
        <v>25</v>
      </c>
      <c r="E51" s="227">
        <v>1</v>
      </c>
    </row>
    <row r="52" spans="1:5" ht="51">
      <c r="A52" s="47">
        <v>6</v>
      </c>
      <c r="B52" s="207" t="s">
        <v>623</v>
      </c>
      <c r="C52" s="225" t="s">
        <v>715</v>
      </c>
      <c r="D52" s="214" t="s">
        <v>20</v>
      </c>
      <c r="E52" s="227">
        <v>1</v>
      </c>
    </row>
    <row r="53" spans="1:5" ht="25.5">
      <c r="A53" s="47">
        <v>7</v>
      </c>
      <c r="B53" s="207" t="s">
        <v>623</v>
      </c>
      <c r="C53" s="225" t="s">
        <v>716</v>
      </c>
      <c r="D53" s="226" t="s">
        <v>25</v>
      </c>
      <c r="E53" s="227">
        <v>1</v>
      </c>
    </row>
    <row r="54" spans="1:5" ht="25.5">
      <c r="A54" s="47">
        <v>8</v>
      </c>
      <c r="B54" s="207" t="s">
        <v>623</v>
      </c>
      <c r="C54" s="225" t="s">
        <v>717</v>
      </c>
      <c r="D54" s="226" t="s">
        <v>25</v>
      </c>
      <c r="E54" s="227">
        <v>1</v>
      </c>
    </row>
    <row r="55" spans="1:5" ht="52.5">
      <c r="A55" s="47">
        <v>9</v>
      </c>
      <c r="B55" s="207" t="s">
        <v>623</v>
      </c>
      <c r="C55" s="228" t="s">
        <v>718</v>
      </c>
      <c r="D55" s="214" t="s">
        <v>20</v>
      </c>
      <c r="E55" s="227">
        <v>1</v>
      </c>
    </row>
    <row r="56" spans="1:8" s="21" customFormat="1" ht="25.5">
      <c r="A56" s="47">
        <v>10</v>
      </c>
      <c r="B56" s="207" t="s">
        <v>623</v>
      </c>
      <c r="C56" s="228" t="s">
        <v>719</v>
      </c>
      <c r="D56" s="226" t="s">
        <v>25</v>
      </c>
      <c r="E56" s="229">
        <v>1</v>
      </c>
      <c r="H56" s="22"/>
    </row>
    <row r="57" spans="1:8" s="21" customFormat="1" ht="25.5">
      <c r="A57" s="47">
        <v>11</v>
      </c>
      <c r="B57" s="207" t="s">
        <v>623</v>
      </c>
      <c r="C57" s="228" t="s">
        <v>720</v>
      </c>
      <c r="D57" s="226" t="s">
        <v>25</v>
      </c>
      <c r="E57" s="229">
        <v>1</v>
      </c>
      <c r="H57" s="22"/>
    </row>
    <row r="58" spans="1:8" s="21" customFormat="1" ht="51">
      <c r="A58" s="47">
        <v>12</v>
      </c>
      <c r="B58" s="207" t="s">
        <v>623</v>
      </c>
      <c r="C58" s="228" t="s">
        <v>721</v>
      </c>
      <c r="D58" s="226" t="s">
        <v>25</v>
      </c>
      <c r="E58" s="229">
        <v>1</v>
      </c>
      <c r="H58" s="22"/>
    </row>
    <row r="59" spans="1:8" s="21" customFormat="1" ht="25.5">
      <c r="A59" s="47">
        <v>13</v>
      </c>
      <c r="B59" s="207" t="s">
        <v>623</v>
      </c>
      <c r="C59" s="228" t="s">
        <v>722</v>
      </c>
      <c r="D59" s="214" t="s">
        <v>20</v>
      </c>
      <c r="E59" s="229">
        <v>1</v>
      </c>
      <c r="H59" s="22"/>
    </row>
    <row r="60" spans="1:8" s="21" customFormat="1" ht="14.25" customHeight="1">
      <c r="A60" s="47">
        <v>14</v>
      </c>
      <c r="B60" s="207" t="s">
        <v>623</v>
      </c>
      <c r="C60" s="228" t="s">
        <v>723</v>
      </c>
      <c r="D60" s="214" t="s">
        <v>20</v>
      </c>
      <c r="E60" s="229">
        <v>2</v>
      </c>
      <c r="H60" s="22"/>
    </row>
    <row r="61" spans="1:8" s="21" customFormat="1" ht="12.75" customHeight="1">
      <c r="A61" s="47">
        <v>15</v>
      </c>
      <c r="B61" s="207" t="s">
        <v>623</v>
      </c>
      <c r="C61" s="228" t="s">
        <v>724</v>
      </c>
      <c r="D61" s="214" t="s">
        <v>20</v>
      </c>
      <c r="E61" s="229">
        <v>2</v>
      </c>
      <c r="H61" s="22"/>
    </row>
    <row r="62" spans="1:8" s="21" customFormat="1" ht="12.75" customHeight="1">
      <c r="A62" s="47">
        <v>16</v>
      </c>
      <c r="B62" s="207" t="s">
        <v>623</v>
      </c>
      <c r="C62" s="228" t="s">
        <v>725</v>
      </c>
      <c r="D62" s="214" t="s">
        <v>20</v>
      </c>
      <c r="E62" s="229">
        <v>8</v>
      </c>
      <c r="H62" s="22"/>
    </row>
    <row r="63" spans="1:8" s="21" customFormat="1" ht="12.75" customHeight="1">
      <c r="A63" s="47">
        <v>17</v>
      </c>
      <c r="B63" s="207" t="s">
        <v>623</v>
      </c>
      <c r="C63" s="228" t="s">
        <v>726</v>
      </c>
      <c r="D63" s="214" t="s">
        <v>20</v>
      </c>
      <c r="E63" s="229">
        <v>1</v>
      </c>
      <c r="H63" s="22"/>
    </row>
    <row r="64" spans="1:8" s="21" customFormat="1" ht="12.75" customHeight="1">
      <c r="A64" s="47">
        <v>18</v>
      </c>
      <c r="B64" s="207" t="s">
        <v>623</v>
      </c>
      <c r="C64" s="228" t="s">
        <v>727</v>
      </c>
      <c r="D64" s="214" t="s">
        <v>20</v>
      </c>
      <c r="E64" s="227">
        <v>1</v>
      </c>
      <c r="H64" s="22"/>
    </row>
    <row r="65" spans="1:8" s="21" customFormat="1" ht="14.25" customHeight="1">
      <c r="A65" s="47">
        <v>19</v>
      </c>
      <c r="B65" s="207" t="s">
        <v>623</v>
      </c>
      <c r="C65" s="228" t="s">
        <v>728</v>
      </c>
      <c r="D65" s="214" t="s">
        <v>20</v>
      </c>
      <c r="E65" s="227">
        <v>1</v>
      </c>
      <c r="H65" s="22"/>
    </row>
    <row r="66" spans="1:8" s="21" customFormat="1" ht="14.25" customHeight="1">
      <c r="A66" s="47">
        <v>20</v>
      </c>
      <c r="B66" s="207" t="s">
        <v>623</v>
      </c>
      <c r="C66" s="228" t="s">
        <v>729</v>
      </c>
      <c r="D66" s="214" t="s">
        <v>20</v>
      </c>
      <c r="E66" s="227">
        <v>2</v>
      </c>
      <c r="H66" s="22"/>
    </row>
    <row r="67" spans="1:8" s="21" customFormat="1" ht="14.25" customHeight="1">
      <c r="A67" s="47">
        <v>21</v>
      </c>
      <c r="B67" s="207" t="s">
        <v>623</v>
      </c>
      <c r="C67" s="228" t="s">
        <v>730</v>
      </c>
      <c r="D67" s="214" t="s">
        <v>20</v>
      </c>
      <c r="E67" s="229">
        <v>2</v>
      </c>
      <c r="H67" s="22"/>
    </row>
    <row r="68" spans="1:8" s="21" customFormat="1" ht="14.25" customHeight="1">
      <c r="A68" s="47">
        <v>22</v>
      </c>
      <c r="B68" s="207" t="s">
        <v>623</v>
      </c>
      <c r="C68" s="228" t="s">
        <v>731</v>
      </c>
      <c r="D68" s="214" t="s">
        <v>20</v>
      </c>
      <c r="E68" s="229">
        <v>2</v>
      </c>
      <c r="H68" s="22"/>
    </row>
    <row r="69" spans="1:8" s="21" customFormat="1" ht="14.25" customHeight="1">
      <c r="A69" s="47">
        <v>23</v>
      </c>
      <c r="B69" s="207" t="s">
        <v>623</v>
      </c>
      <c r="C69" s="228" t="s">
        <v>732</v>
      </c>
      <c r="D69" s="214" t="s">
        <v>20</v>
      </c>
      <c r="E69" s="229">
        <v>2</v>
      </c>
      <c r="H69" s="22"/>
    </row>
    <row r="70" spans="1:8" s="21" customFormat="1" ht="12.75" customHeight="1">
      <c r="A70" s="47">
        <v>24</v>
      </c>
      <c r="B70" s="207" t="s">
        <v>623</v>
      </c>
      <c r="C70" s="228" t="s">
        <v>733</v>
      </c>
      <c r="D70" s="214" t="s">
        <v>20</v>
      </c>
      <c r="E70" s="229">
        <v>2</v>
      </c>
      <c r="H70" s="22"/>
    </row>
    <row r="71" spans="1:8" s="21" customFormat="1" ht="12.75" customHeight="1">
      <c r="A71" s="47">
        <v>25</v>
      </c>
      <c r="B71" s="207" t="s">
        <v>623</v>
      </c>
      <c r="C71" s="228" t="s">
        <v>734</v>
      </c>
      <c r="D71" s="214" t="s">
        <v>20</v>
      </c>
      <c r="E71" s="229">
        <v>1</v>
      </c>
      <c r="H71" s="22"/>
    </row>
    <row r="72" spans="1:8" s="21" customFormat="1" ht="12.75" customHeight="1">
      <c r="A72" s="47">
        <v>26</v>
      </c>
      <c r="B72" s="207" t="s">
        <v>623</v>
      </c>
      <c r="C72" s="228" t="s">
        <v>735</v>
      </c>
      <c r="D72" s="214" t="s">
        <v>20</v>
      </c>
      <c r="E72" s="229">
        <v>2</v>
      </c>
      <c r="H72" s="22"/>
    </row>
    <row r="73" spans="1:8" s="21" customFormat="1" ht="14.25" customHeight="1">
      <c r="A73" s="47">
        <v>27</v>
      </c>
      <c r="B73" s="207" t="s">
        <v>623</v>
      </c>
      <c r="C73" s="228" t="s">
        <v>736</v>
      </c>
      <c r="D73" s="226" t="s">
        <v>694</v>
      </c>
      <c r="E73" s="229">
        <v>6</v>
      </c>
      <c r="H73" s="22"/>
    </row>
    <row r="74" spans="1:8" s="21" customFormat="1" ht="14.25" customHeight="1">
      <c r="A74" s="47">
        <v>28</v>
      </c>
      <c r="B74" s="207" t="s">
        <v>623</v>
      </c>
      <c r="C74" s="228" t="s">
        <v>737</v>
      </c>
      <c r="D74" s="226" t="s">
        <v>694</v>
      </c>
      <c r="E74" s="229">
        <v>3</v>
      </c>
      <c r="H74" s="22"/>
    </row>
    <row r="75" spans="1:8" s="21" customFormat="1" ht="25.5">
      <c r="A75" s="47">
        <v>29</v>
      </c>
      <c r="B75" s="207"/>
      <c r="C75" s="230" t="s">
        <v>738</v>
      </c>
      <c r="D75" s="226" t="s">
        <v>25</v>
      </c>
      <c r="E75" s="229">
        <v>1</v>
      </c>
      <c r="H75" s="22"/>
    </row>
    <row r="76" spans="1:8" s="21" customFormat="1" ht="25.5">
      <c r="A76" s="47">
        <v>30</v>
      </c>
      <c r="B76" s="207" t="s">
        <v>623</v>
      </c>
      <c r="C76" s="228" t="s">
        <v>739</v>
      </c>
      <c r="D76" s="226" t="s">
        <v>694</v>
      </c>
      <c r="E76" s="229">
        <v>18</v>
      </c>
      <c r="H76" s="22"/>
    </row>
    <row r="77" spans="1:8" s="21" customFormat="1" ht="14.25">
      <c r="A77" s="47">
        <v>31</v>
      </c>
      <c r="B77" s="207"/>
      <c r="C77" s="230" t="s">
        <v>740</v>
      </c>
      <c r="D77" s="226" t="s">
        <v>25</v>
      </c>
      <c r="E77" s="229">
        <v>1</v>
      </c>
      <c r="H77" s="22"/>
    </row>
    <row r="78" spans="1:8" s="21" customFormat="1" ht="25.5">
      <c r="A78" s="47">
        <v>32</v>
      </c>
      <c r="B78" s="207" t="s">
        <v>599</v>
      </c>
      <c r="C78" s="231" t="s">
        <v>772</v>
      </c>
      <c r="D78" s="226" t="s">
        <v>694</v>
      </c>
      <c r="E78" s="229">
        <v>6</v>
      </c>
      <c r="H78" s="22"/>
    </row>
    <row r="79" spans="1:8" s="21" customFormat="1" ht="38.25">
      <c r="A79" s="47">
        <v>33</v>
      </c>
      <c r="B79" s="207" t="s">
        <v>599</v>
      </c>
      <c r="C79" s="232" t="s">
        <v>741</v>
      </c>
      <c r="D79" s="226" t="s">
        <v>694</v>
      </c>
      <c r="E79" s="229">
        <v>3</v>
      </c>
      <c r="H79" s="22"/>
    </row>
    <row r="80" spans="1:8" s="21" customFormat="1" ht="25.5">
      <c r="A80" s="47">
        <v>34</v>
      </c>
      <c r="B80" s="207" t="s">
        <v>599</v>
      </c>
      <c r="C80" s="232" t="s">
        <v>742</v>
      </c>
      <c r="D80" s="226" t="s">
        <v>694</v>
      </c>
      <c r="E80" s="229">
        <v>3</v>
      </c>
      <c r="H80" s="22"/>
    </row>
    <row r="81" spans="1:8" s="21" customFormat="1" ht="25.5">
      <c r="A81" s="47">
        <v>35</v>
      </c>
      <c r="B81" s="207" t="s">
        <v>623</v>
      </c>
      <c r="C81" s="232" t="s">
        <v>743</v>
      </c>
      <c r="D81" s="229" t="s">
        <v>582</v>
      </c>
      <c r="E81" s="227">
        <v>4.5</v>
      </c>
      <c r="H81" s="22"/>
    </row>
    <row r="82" spans="1:8" s="21" customFormat="1" ht="14.25">
      <c r="A82" s="47">
        <v>36</v>
      </c>
      <c r="B82" s="207"/>
      <c r="C82" s="233" t="s">
        <v>744</v>
      </c>
      <c r="D82" s="226" t="s">
        <v>25</v>
      </c>
      <c r="E82" s="229">
        <v>1</v>
      </c>
      <c r="H82" s="22"/>
    </row>
    <row r="83" spans="1:8" s="21" customFormat="1" ht="14.25">
      <c r="A83" s="47">
        <v>37</v>
      </c>
      <c r="B83" s="207"/>
      <c r="C83" s="234" t="s">
        <v>745</v>
      </c>
      <c r="D83" s="226" t="s">
        <v>25</v>
      </c>
      <c r="E83" s="227">
        <v>1</v>
      </c>
      <c r="H83" s="22"/>
    </row>
    <row r="84" spans="1:8" s="21" customFormat="1" ht="14.25">
      <c r="A84" s="47">
        <v>38</v>
      </c>
      <c r="B84" s="207"/>
      <c r="C84" s="234" t="s">
        <v>746</v>
      </c>
      <c r="D84" s="226" t="s">
        <v>25</v>
      </c>
      <c r="E84" s="227">
        <v>1</v>
      </c>
      <c r="H84" s="22"/>
    </row>
    <row r="85" spans="1:8" s="21" customFormat="1" ht="38.25">
      <c r="A85" s="47">
        <v>39</v>
      </c>
      <c r="B85" s="207" t="s">
        <v>623</v>
      </c>
      <c r="C85" s="232" t="s">
        <v>747</v>
      </c>
      <c r="D85" s="229" t="s">
        <v>748</v>
      </c>
      <c r="E85" s="227">
        <v>2</v>
      </c>
      <c r="H85" s="22"/>
    </row>
    <row r="86" spans="1:8" s="21" customFormat="1" ht="30" customHeight="1">
      <c r="A86" s="48"/>
      <c r="B86" s="78" t="s">
        <v>749</v>
      </c>
      <c r="C86" s="79"/>
      <c r="D86" s="79"/>
      <c r="E86" s="80"/>
      <c r="H86" s="22"/>
    </row>
    <row r="87" spans="1:8" s="21" customFormat="1" ht="63.75">
      <c r="A87" s="47">
        <v>1</v>
      </c>
      <c r="B87" s="207" t="s">
        <v>623</v>
      </c>
      <c r="C87" s="225" t="s">
        <v>773</v>
      </c>
      <c r="D87" s="226" t="s">
        <v>25</v>
      </c>
      <c r="E87" s="227">
        <v>1</v>
      </c>
      <c r="H87" s="22"/>
    </row>
    <row r="88" spans="1:8" s="21" customFormat="1" ht="25.5">
      <c r="A88" s="47">
        <v>2</v>
      </c>
      <c r="B88" s="207" t="s">
        <v>623</v>
      </c>
      <c r="C88" s="225" t="s">
        <v>750</v>
      </c>
      <c r="D88" s="226" t="s">
        <v>25</v>
      </c>
      <c r="E88" s="227">
        <v>1</v>
      </c>
      <c r="H88" s="22"/>
    </row>
    <row r="89" spans="1:8" s="21" customFormat="1" ht="38.25">
      <c r="A89" s="47">
        <v>3</v>
      </c>
      <c r="B89" s="207" t="s">
        <v>623</v>
      </c>
      <c r="C89" s="225" t="s">
        <v>751</v>
      </c>
      <c r="D89" s="226" t="s">
        <v>25</v>
      </c>
      <c r="E89" s="227">
        <v>1</v>
      </c>
      <c r="H89" s="22"/>
    </row>
    <row r="90" spans="1:8" s="21" customFormat="1" ht="38.25">
      <c r="A90" s="47">
        <v>4</v>
      </c>
      <c r="B90" s="207" t="s">
        <v>623</v>
      </c>
      <c r="C90" s="225" t="s">
        <v>752</v>
      </c>
      <c r="D90" s="214" t="s">
        <v>20</v>
      </c>
      <c r="E90" s="227">
        <v>1</v>
      </c>
      <c r="H90" s="22"/>
    </row>
    <row r="91" spans="1:8" s="21" customFormat="1" ht="39" customHeight="1">
      <c r="A91" s="47">
        <v>5</v>
      </c>
      <c r="B91" s="207" t="s">
        <v>623</v>
      </c>
      <c r="C91" s="225" t="s">
        <v>753</v>
      </c>
      <c r="D91" s="226" t="s">
        <v>25</v>
      </c>
      <c r="E91" s="227">
        <v>1</v>
      </c>
      <c r="H91" s="22"/>
    </row>
    <row r="92" spans="1:8" s="21" customFormat="1" ht="63.75">
      <c r="A92" s="47">
        <v>6</v>
      </c>
      <c r="B92" s="207" t="s">
        <v>623</v>
      </c>
      <c r="C92" s="225" t="s">
        <v>754</v>
      </c>
      <c r="D92" s="226" t="s">
        <v>25</v>
      </c>
      <c r="E92" s="227">
        <v>1</v>
      </c>
      <c r="H92" s="22"/>
    </row>
    <row r="93" spans="1:8" s="21" customFormat="1" ht="52.5">
      <c r="A93" s="47">
        <v>7</v>
      </c>
      <c r="B93" s="207" t="s">
        <v>623</v>
      </c>
      <c r="C93" s="228" t="s">
        <v>755</v>
      </c>
      <c r="D93" s="214" t="s">
        <v>20</v>
      </c>
      <c r="E93" s="227">
        <v>1</v>
      </c>
      <c r="H93" s="22"/>
    </row>
    <row r="94" spans="1:8" s="21" customFormat="1" ht="25.5">
      <c r="A94" s="47">
        <v>8</v>
      </c>
      <c r="B94" s="207" t="s">
        <v>623</v>
      </c>
      <c r="C94" s="228" t="s">
        <v>719</v>
      </c>
      <c r="D94" s="226" t="s">
        <v>25</v>
      </c>
      <c r="E94" s="229">
        <v>1</v>
      </c>
      <c r="H94" s="22"/>
    </row>
    <row r="95" spans="1:8" s="21" customFormat="1" ht="25.5">
      <c r="A95" s="47">
        <v>9</v>
      </c>
      <c r="B95" s="207" t="s">
        <v>623</v>
      </c>
      <c r="C95" s="228" t="s">
        <v>720</v>
      </c>
      <c r="D95" s="226" t="s">
        <v>25</v>
      </c>
      <c r="E95" s="229">
        <v>1</v>
      </c>
      <c r="H95" s="22"/>
    </row>
    <row r="96" spans="1:8" s="21" customFormat="1" ht="63.75">
      <c r="A96" s="47">
        <v>10</v>
      </c>
      <c r="B96" s="207" t="s">
        <v>623</v>
      </c>
      <c r="C96" s="228" t="s">
        <v>756</v>
      </c>
      <c r="D96" s="226" t="s">
        <v>25</v>
      </c>
      <c r="E96" s="229">
        <v>1</v>
      </c>
      <c r="H96" s="22"/>
    </row>
    <row r="97" spans="1:8" s="21" customFormat="1" ht="38.25">
      <c r="A97" s="47">
        <v>11</v>
      </c>
      <c r="B97" s="207" t="s">
        <v>623</v>
      </c>
      <c r="C97" s="228" t="s">
        <v>757</v>
      </c>
      <c r="D97" s="214" t="s">
        <v>20</v>
      </c>
      <c r="E97" s="229">
        <v>1</v>
      </c>
      <c r="H97" s="22"/>
    </row>
    <row r="98" spans="1:8" s="21" customFormat="1" ht="15" customHeight="1">
      <c r="A98" s="47">
        <v>12</v>
      </c>
      <c r="B98" s="207" t="s">
        <v>623</v>
      </c>
      <c r="C98" s="228" t="s">
        <v>758</v>
      </c>
      <c r="D98" s="214" t="s">
        <v>20</v>
      </c>
      <c r="E98" s="229">
        <v>2</v>
      </c>
      <c r="H98" s="22"/>
    </row>
    <row r="99" spans="1:8" s="21" customFormat="1" ht="12.75" customHeight="1">
      <c r="A99" s="47">
        <v>13</v>
      </c>
      <c r="B99" s="207" t="s">
        <v>623</v>
      </c>
      <c r="C99" s="228" t="s">
        <v>725</v>
      </c>
      <c r="D99" s="214" t="s">
        <v>20</v>
      </c>
      <c r="E99" s="229">
        <v>4</v>
      </c>
      <c r="H99" s="22"/>
    </row>
    <row r="100" spans="1:8" s="21" customFormat="1" ht="12.75" customHeight="1">
      <c r="A100" s="47">
        <v>14</v>
      </c>
      <c r="B100" s="207" t="s">
        <v>623</v>
      </c>
      <c r="C100" s="228" t="s">
        <v>726</v>
      </c>
      <c r="D100" s="214" t="s">
        <v>20</v>
      </c>
      <c r="E100" s="229">
        <v>1</v>
      </c>
      <c r="H100" s="22"/>
    </row>
    <row r="101" spans="1:8" s="21" customFormat="1" ht="12.75" customHeight="1">
      <c r="A101" s="47">
        <v>15</v>
      </c>
      <c r="B101" s="207" t="s">
        <v>623</v>
      </c>
      <c r="C101" s="228" t="s">
        <v>759</v>
      </c>
      <c r="D101" s="214" t="s">
        <v>20</v>
      </c>
      <c r="E101" s="227">
        <v>1</v>
      </c>
      <c r="H101" s="22"/>
    </row>
    <row r="102" spans="1:8" s="21" customFormat="1" ht="12" customHeight="1">
      <c r="A102" s="47">
        <v>16</v>
      </c>
      <c r="B102" s="207" t="s">
        <v>623</v>
      </c>
      <c r="C102" s="228" t="s">
        <v>728</v>
      </c>
      <c r="D102" s="214" t="s">
        <v>20</v>
      </c>
      <c r="E102" s="227">
        <v>1</v>
      </c>
      <c r="H102" s="22"/>
    </row>
    <row r="103" spans="1:8" s="21" customFormat="1" ht="12" customHeight="1">
      <c r="A103" s="47">
        <v>17</v>
      </c>
      <c r="B103" s="207" t="s">
        <v>623</v>
      </c>
      <c r="C103" s="228" t="s">
        <v>729</v>
      </c>
      <c r="D103" s="214" t="s">
        <v>20</v>
      </c>
      <c r="E103" s="227">
        <v>2</v>
      </c>
      <c r="H103" s="22"/>
    </row>
    <row r="104" spans="1:8" s="21" customFormat="1" ht="12" customHeight="1">
      <c r="A104" s="47">
        <v>18</v>
      </c>
      <c r="B104" s="207" t="s">
        <v>623</v>
      </c>
      <c r="C104" s="228" t="s">
        <v>730</v>
      </c>
      <c r="D104" s="214" t="s">
        <v>20</v>
      </c>
      <c r="E104" s="229">
        <v>2</v>
      </c>
      <c r="H104" s="22"/>
    </row>
    <row r="105" spans="1:8" s="21" customFormat="1" ht="12" customHeight="1">
      <c r="A105" s="47">
        <v>19</v>
      </c>
      <c r="B105" s="207" t="s">
        <v>623</v>
      </c>
      <c r="C105" s="228" t="s">
        <v>731</v>
      </c>
      <c r="D105" s="214" t="s">
        <v>20</v>
      </c>
      <c r="E105" s="229">
        <v>2</v>
      </c>
      <c r="H105" s="22"/>
    </row>
    <row r="106" spans="1:8" s="21" customFormat="1" ht="27">
      <c r="A106" s="47">
        <v>20</v>
      </c>
      <c r="B106" s="207" t="s">
        <v>623</v>
      </c>
      <c r="C106" s="228" t="s">
        <v>732</v>
      </c>
      <c r="D106" s="214" t="s">
        <v>20</v>
      </c>
      <c r="E106" s="229">
        <v>2</v>
      </c>
      <c r="H106" s="22"/>
    </row>
    <row r="107" spans="1:8" s="21" customFormat="1" ht="12.75" customHeight="1">
      <c r="A107" s="47">
        <v>21</v>
      </c>
      <c r="B107" s="207" t="s">
        <v>623</v>
      </c>
      <c r="C107" s="228" t="s">
        <v>733</v>
      </c>
      <c r="D107" s="214" t="s">
        <v>20</v>
      </c>
      <c r="E107" s="229">
        <v>2</v>
      </c>
      <c r="H107" s="22"/>
    </row>
    <row r="108" spans="1:8" s="21" customFormat="1" ht="12.75" customHeight="1">
      <c r="A108" s="47">
        <v>22</v>
      </c>
      <c r="B108" s="207" t="s">
        <v>623</v>
      </c>
      <c r="C108" s="228" t="s">
        <v>734</v>
      </c>
      <c r="D108" s="214" t="s">
        <v>20</v>
      </c>
      <c r="E108" s="229">
        <v>1</v>
      </c>
      <c r="H108" s="22"/>
    </row>
    <row r="109" spans="1:8" s="21" customFormat="1" ht="12.75" customHeight="1">
      <c r="A109" s="47">
        <v>23</v>
      </c>
      <c r="B109" s="207" t="s">
        <v>623</v>
      </c>
      <c r="C109" s="228" t="s">
        <v>735</v>
      </c>
      <c r="D109" s="214" t="s">
        <v>20</v>
      </c>
      <c r="E109" s="229">
        <v>2</v>
      </c>
      <c r="H109" s="22"/>
    </row>
    <row r="110" spans="1:8" s="21" customFormat="1" ht="14.25">
      <c r="A110" s="47">
        <v>24</v>
      </c>
      <c r="B110" s="207" t="s">
        <v>623</v>
      </c>
      <c r="C110" s="228" t="s">
        <v>736</v>
      </c>
      <c r="D110" s="226" t="s">
        <v>694</v>
      </c>
      <c r="E110" s="229">
        <v>6</v>
      </c>
      <c r="H110" s="22"/>
    </row>
    <row r="111" spans="1:8" s="21" customFormat="1" ht="25.5">
      <c r="A111" s="47">
        <v>25</v>
      </c>
      <c r="B111" s="207"/>
      <c r="C111" s="230" t="s">
        <v>738</v>
      </c>
      <c r="D111" s="226" t="s">
        <v>25</v>
      </c>
      <c r="E111" s="229">
        <v>1</v>
      </c>
      <c r="H111" s="22"/>
    </row>
    <row r="112" spans="1:8" s="21" customFormat="1" ht="25.5">
      <c r="A112" s="47">
        <v>26</v>
      </c>
      <c r="B112" s="207" t="s">
        <v>623</v>
      </c>
      <c r="C112" s="228" t="s">
        <v>760</v>
      </c>
      <c r="D112" s="226" t="s">
        <v>694</v>
      </c>
      <c r="E112" s="229">
        <v>6</v>
      </c>
      <c r="H112" s="22"/>
    </row>
    <row r="113" spans="1:8" s="21" customFormat="1" ht="25.5">
      <c r="A113" s="47">
        <v>27</v>
      </c>
      <c r="B113" s="207" t="s">
        <v>623</v>
      </c>
      <c r="C113" s="228" t="s">
        <v>761</v>
      </c>
      <c r="D113" s="226" t="s">
        <v>694</v>
      </c>
      <c r="E113" s="229">
        <v>6</v>
      </c>
      <c r="H113" s="22"/>
    </row>
    <row r="114" spans="1:8" s="21" customFormat="1" ht="14.25">
      <c r="A114" s="47">
        <v>28</v>
      </c>
      <c r="B114" s="207"/>
      <c r="C114" s="230" t="s">
        <v>740</v>
      </c>
      <c r="D114" s="226" t="s">
        <v>25</v>
      </c>
      <c r="E114" s="229">
        <v>1</v>
      </c>
      <c r="H114" s="22"/>
    </row>
    <row r="115" spans="1:8" s="21" customFormat="1" ht="25.5">
      <c r="A115" s="47">
        <v>29</v>
      </c>
      <c r="B115" s="207" t="s">
        <v>599</v>
      </c>
      <c r="C115" s="231" t="s">
        <v>772</v>
      </c>
      <c r="D115" s="226" t="s">
        <v>694</v>
      </c>
      <c r="E115" s="229">
        <v>6</v>
      </c>
      <c r="H115" s="22"/>
    </row>
    <row r="116" spans="1:8" s="21" customFormat="1" ht="38.25">
      <c r="A116" s="47">
        <v>30</v>
      </c>
      <c r="B116" s="207" t="s">
        <v>599</v>
      </c>
      <c r="C116" s="232" t="s">
        <v>762</v>
      </c>
      <c r="D116" s="226" t="s">
        <v>694</v>
      </c>
      <c r="E116" s="229">
        <v>6</v>
      </c>
      <c r="H116" s="22"/>
    </row>
    <row r="117" spans="1:8" s="21" customFormat="1" ht="25.5">
      <c r="A117" s="47">
        <v>31</v>
      </c>
      <c r="B117" s="207" t="s">
        <v>599</v>
      </c>
      <c r="C117" s="232" t="s">
        <v>763</v>
      </c>
      <c r="D117" s="226" t="s">
        <v>694</v>
      </c>
      <c r="E117" s="229">
        <v>6</v>
      </c>
      <c r="H117" s="22"/>
    </row>
    <row r="118" spans="1:8" s="21" customFormat="1" ht="25.5">
      <c r="A118" s="47">
        <v>32</v>
      </c>
      <c r="B118" s="207" t="s">
        <v>623</v>
      </c>
      <c r="C118" s="232" t="s">
        <v>743</v>
      </c>
      <c r="D118" s="229" t="s">
        <v>582</v>
      </c>
      <c r="E118" s="227">
        <v>12</v>
      </c>
      <c r="H118" s="22"/>
    </row>
    <row r="119" spans="1:8" s="21" customFormat="1" ht="14.25">
      <c r="A119" s="47">
        <v>33</v>
      </c>
      <c r="B119" s="207"/>
      <c r="C119" s="233" t="s">
        <v>744</v>
      </c>
      <c r="D119" s="226" t="s">
        <v>25</v>
      </c>
      <c r="E119" s="229">
        <v>1</v>
      </c>
      <c r="H119" s="22"/>
    </row>
    <row r="120" spans="1:8" s="21" customFormat="1" ht="14.25">
      <c r="A120" s="47">
        <v>34</v>
      </c>
      <c r="B120" s="207"/>
      <c r="C120" s="234" t="s">
        <v>745</v>
      </c>
      <c r="D120" s="226" t="s">
        <v>25</v>
      </c>
      <c r="E120" s="227">
        <v>1</v>
      </c>
      <c r="H120" s="22"/>
    </row>
    <row r="121" spans="1:8" s="21" customFormat="1" ht="14.25">
      <c r="A121" s="47">
        <v>35</v>
      </c>
      <c r="B121" s="207"/>
      <c r="C121" s="234" t="s">
        <v>746</v>
      </c>
      <c r="D121" s="226" t="s">
        <v>25</v>
      </c>
      <c r="E121" s="227">
        <v>1</v>
      </c>
      <c r="H121" s="22"/>
    </row>
    <row r="122" spans="1:8" s="21" customFormat="1" ht="25.5">
      <c r="A122" s="47">
        <v>36</v>
      </c>
      <c r="B122" s="207" t="s">
        <v>623</v>
      </c>
      <c r="C122" s="235" t="s">
        <v>764</v>
      </c>
      <c r="D122" s="236" t="s">
        <v>748</v>
      </c>
      <c r="E122" s="236">
        <v>2</v>
      </c>
      <c r="H122" s="22"/>
    </row>
    <row r="123" spans="1:8" s="21" customFormat="1" ht="25.5">
      <c r="A123" s="47">
        <v>37</v>
      </c>
      <c r="B123" s="207" t="s">
        <v>623</v>
      </c>
      <c r="C123" s="235" t="s">
        <v>765</v>
      </c>
      <c r="D123" s="226" t="s">
        <v>694</v>
      </c>
      <c r="E123" s="236">
        <v>6</v>
      </c>
      <c r="H123" s="22"/>
    </row>
    <row r="124" spans="1:8" s="21" customFormat="1" ht="15">
      <c r="A124" s="48"/>
      <c r="B124" s="78" t="s">
        <v>766</v>
      </c>
      <c r="C124" s="79"/>
      <c r="D124" s="79"/>
      <c r="E124" s="80"/>
      <c r="H124" s="22"/>
    </row>
    <row r="125" spans="1:8" s="21" customFormat="1" ht="51">
      <c r="A125" s="47">
        <v>1</v>
      </c>
      <c r="B125" s="207" t="s">
        <v>623</v>
      </c>
      <c r="C125" s="228" t="s">
        <v>774</v>
      </c>
      <c r="D125" s="226" t="s">
        <v>694</v>
      </c>
      <c r="E125" s="236">
        <v>110</v>
      </c>
      <c r="H125" s="22"/>
    </row>
    <row r="126" spans="1:8" s="21" customFormat="1" ht="67.5">
      <c r="A126" s="47">
        <v>2</v>
      </c>
      <c r="B126" s="207" t="s">
        <v>623</v>
      </c>
      <c r="C126" s="228" t="s">
        <v>775</v>
      </c>
      <c r="D126" s="214" t="s">
        <v>20</v>
      </c>
      <c r="E126" s="236">
        <v>8</v>
      </c>
      <c r="H126" s="22"/>
    </row>
    <row r="127" spans="1:8" s="21" customFormat="1" ht="38.25">
      <c r="A127" s="47">
        <v>3</v>
      </c>
      <c r="B127" s="207" t="s">
        <v>623</v>
      </c>
      <c r="C127" s="228" t="s">
        <v>776</v>
      </c>
      <c r="D127" s="226" t="s">
        <v>25</v>
      </c>
      <c r="E127" s="229">
        <v>22</v>
      </c>
      <c r="H127" s="22"/>
    </row>
    <row r="128" spans="1:8" s="21" customFormat="1" ht="38.25">
      <c r="A128" s="47">
        <v>4</v>
      </c>
      <c r="B128" s="207" t="s">
        <v>623</v>
      </c>
      <c r="C128" s="228" t="s">
        <v>777</v>
      </c>
      <c r="D128" s="226" t="s">
        <v>25</v>
      </c>
      <c r="E128" s="237">
        <v>6</v>
      </c>
      <c r="H128" s="22"/>
    </row>
    <row r="129" spans="1:8" s="21" customFormat="1" ht="18" customHeight="1">
      <c r="A129" s="47">
        <v>5</v>
      </c>
      <c r="B129" s="207" t="s">
        <v>623</v>
      </c>
      <c r="C129" s="228" t="s">
        <v>778</v>
      </c>
      <c r="D129" s="214" t="s">
        <v>20</v>
      </c>
      <c r="E129" s="237">
        <v>4</v>
      </c>
      <c r="H129" s="22"/>
    </row>
    <row r="130" spans="1:8" s="21" customFormat="1" ht="51">
      <c r="A130" s="47">
        <v>6</v>
      </c>
      <c r="B130" s="207" t="s">
        <v>623</v>
      </c>
      <c r="C130" s="225" t="s">
        <v>779</v>
      </c>
      <c r="D130" s="226" t="s">
        <v>25</v>
      </c>
      <c r="E130" s="237">
        <v>20</v>
      </c>
      <c r="H130" s="22"/>
    </row>
    <row r="131" spans="1:8" s="21" customFormat="1" ht="38.25">
      <c r="A131" s="47">
        <v>7</v>
      </c>
      <c r="B131" s="207" t="s">
        <v>623</v>
      </c>
      <c r="C131" s="225" t="s">
        <v>767</v>
      </c>
      <c r="D131" s="229" t="s">
        <v>748</v>
      </c>
      <c r="E131" s="237">
        <v>2</v>
      </c>
      <c r="H131" s="22"/>
    </row>
    <row r="132" spans="1:8" s="21" customFormat="1" ht="42.75" customHeight="1">
      <c r="A132" s="47">
        <v>8</v>
      </c>
      <c r="B132" s="207" t="s">
        <v>623</v>
      </c>
      <c r="C132" s="225" t="s">
        <v>768</v>
      </c>
      <c r="D132" s="226" t="s">
        <v>25</v>
      </c>
      <c r="E132" s="244">
        <v>1</v>
      </c>
      <c r="H132" s="22"/>
    </row>
    <row r="133" spans="1:8" s="21" customFormat="1" ht="25.5">
      <c r="A133" s="47">
        <v>9</v>
      </c>
      <c r="B133" s="207" t="s">
        <v>623</v>
      </c>
      <c r="C133" s="225" t="s">
        <v>769</v>
      </c>
      <c r="D133" s="226" t="s">
        <v>25</v>
      </c>
      <c r="E133" s="237">
        <v>1</v>
      </c>
      <c r="H133" s="22"/>
    </row>
    <row r="134" spans="1:8" s="21" customFormat="1" ht="14.25">
      <c r="A134" s="47">
        <v>10</v>
      </c>
      <c r="B134" s="207"/>
      <c r="C134" s="234" t="s">
        <v>745</v>
      </c>
      <c r="D134" s="226" t="s">
        <v>25</v>
      </c>
      <c r="E134" s="227">
        <v>1</v>
      </c>
      <c r="H134" s="22"/>
    </row>
    <row r="135" spans="1:8" s="21" customFormat="1" ht="45">
      <c r="A135" s="48"/>
      <c r="B135" s="207"/>
      <c r="C135" s="223" t="s">
        <v>770</v>
      </c>
      <c r="D135" s="245"/>
      <c r="E135" s="245"/>
      <c r="H135" s="22"/>
    </row>
    <row r="136" spans="1:5" ht="15" customHeight="1">
      <c r="A136" s="47">
        <v>1</v>
      </c>
      <c r="B136" s="207" t="s">
        <v>623</v>
      </c>
      <c r="C136" s="228" t="s">
        <v>758</v>
      </c>
      <c r="D136" s="214" t="s">
        <v>20</v>
      </c>
      <c r="E136" s="229">
        <v>2</v>
      </c>
    </row>
    <row r="137" spans="1:5" ht="25.5">
      <c r="A137" s="47">
        <v>2</v>
      </c>
      <c r="B137" s="207" t="s">
        <v>623</v>
      </c>
      <c r="C137" s="228" t="s">
        <v>761</v>
      </c>
      <c r="D137" s="226" t="s">
        <v>694</v>
      </c>
      <c r="E137" s="229">
        <v>3</v>
      </c>
    </row>
    <row r="138" spans="1:5" ht="14.25">
      <c r="A138" s="47">
        <v>3</v>
      </c>
      <c r="B138" s="207"/>
      <c r="C138" s="230" t="s">
        <v>740</v>
      </c>
      <c r="D138" s="226" t="s">
        <v>25</v>
      </c>
      <c r="E138" s="229">
        <v>1</v>
      </c>
    </row>
    <row r="139" spans="1:5" ht="25.5">
      <c r="A139" s="47">
        <v>4</v>
      </c>
      <c r="B139" s="207" t="s">
        <v>599</v>
      </c>
      <c r="C139" s="232" t="s">
        <v>763</v>
      </c>
      <c r="D139" s="226" t="s">
        <v>694</v>
      </c>
      <c r="E139" s="229">
        <v>3</v>
      </c>
    </row>
    <row r="140" spans="1:5" ht="14.25">
      <c r="A140" s="47">
        <v>5</v>
      </c>
      <c r="B140" s="207"/>
      <c r="C140" s="233" t="s">
        <v>744</v>
      </c>
      <c r="D140" s="226" t="s">
        <v>25</v>
      </c>
      <c r="E140" s="229">
        <v>1</v>
      </c>
    </row>
    <row r="141" spans="1:5" ht="14.25">
      <c r="A141" s="47">
        <v>6</v>
      </c>
      <c r="B141" s="207"/>
      <c r="C141" s="234" t="s">
        <v>745</v>
      </c>
      <c r="D141" s="226" t="s">
        <v>25</v>
      </c>
      <c r="E141" s="227">
        <v>1</v>
      </c>
    </row>
    <row r="142" spans="1:5" ht="14.25">
      <c r="A142" s="47">
        <v>7</v>
      </c>
      <c r="B142" s="207"/>
      <c r="C142" s="234" t="s">
        <v>746</v>
      </c>
      <c r="D142" s="226" t="s">
        <v>25</v>
      </c>
      <c r="E142" s="227">
        <v>1</v>
      </c>
    </row>
    <row r="143" spans="1:5" ht="25.5">
      <c r="A143" s="47">
        <v>8</v>
      </c>
      <c r="B143" s="207" t="s">
        <v>623</v>
      </c>
      <c r="C143" s="235" t="s">
        <v>771</v>
      </c>
      <c r="D143" s="236" t="s">
        <v>748</v>
      </c>
      <c r="E143" s="236">
        <v>2</v>
      </c>
    </row>
    <row r="144" spans="1:7" s="43" customFormat="1" ht="57.75" customHeight="1">
      <c r="A144" s="48"/>
      <c r="B144" s="48"/>
      <c r="C144" s="81" t="str">
        <f>'Vent.'!C108</f>
        <v>Piezīme: Būvuzņēmējam  jāizvērtē  darbu  daudzumos  minēto  darbu  veikšanai  nepieciešamie  pamatmateriāli  un  palīgmateriāli, to  iegāde   un  izmaksas, konstrukciju  elementu  komplektācija  atbilstoši  izgatavotāju  firmu  instrukcijām. Visus projektā minētos materiālus iespējams aizstāt ar citu ražotāju ekvivalentiem produktiem, iepriekš saskaņojot ar projekta autoru.   </v>
      </c>
      <c r="D144" s="82"/>
      <c r="E144" s="83"/>
      <c r="F144" s="42"/>
      <c r="G144" s="42"/>
    </row>
    <row r="145" spans="1:5" s="26" customFormat="1" ht="12.75">
      <c r="A145" s="52"/>
      <c r="B145" s="52"/>
      <c r="C145" s="53"/>
      <c r="D145" s="219"/>
      <c r="E145" s="219"/>
    </row>
    <row r="146" spans="1:5" s="26" customFormat="1" ht="12.75">
      <c r="A146" s="52"/>
      <c r="B146" s="52"/>
      <c r="C146" s="53"/>
      <c r="D146" s="219"/>
      <c r="E146" s="219"/>
    </row>
    <row r="147" spans="1:5" s="26" customFormat="1" ht="12.75">
      <c r="A147" s="24" t="str">
        <f>'Buvn.kopt.'!$A$24</f>
        <v>Sastādīja: Tatjana Millersone Sert.Nr. 3-00058</v>
      </c>
      <c r="B147" s="54"/>
      <c r="C147" s="55"/>
      <c r="D147" s="219"/>
      <c r="E147" s="219"/>
    </row>
    <row r="148" spans="1:7" ht="12.75">
      <c r="A148" s="24"/>
      <c r="B148" s="21"/>
      <c r="C148" s="56"/>
      <c r="F148" s="22"/>
      <c r="G148" s="22"/>
    </row>
    <row r="149" spans="1:7" ht="12.75">
      <c r="A149" s="24"/>
      <c r="B149" s="21"/>
      <c r="C149" s="21"/>
      <c r="F149" s="22"/>
      <c r="G149" s="22"/>
    </row>
    <row r="150" spans="1:5" s="21" customFormat="1" ht="12.75">
      <c r="A150" s="58"/>
      <c r="D150" s="220"/>
      <c r="E150" s="220"/>
    </row>
    <row r="151" spans="1:7" ht="12.75">
      <c r="A151" s="24" t="str">
        <f>'Buvn.kopt.'!$A$27</f>
        <v>Pārbaudīja: Tatjana Millersone Sert.Nr. 3-00058</v>
      </c>
      <c r="B151" s="21"/>
      <c r="C151" s="21"/>
      <c r="F151" s="22"/>
      <c r="G151" s="22"/>
    </row>
    <row r="152" spans="1:7" ht="12.75">
      <c r="A152" s="21"/>
      <c r="B152" s="21"/>
      <c r="C152" s="21"/>
      <c r="F152" s="22"/>
      <c r="G152" s="22"/>
    </row>
  </sheetData>
  <sheetProtection/>
  <mergeCells count="11">
    <mergeCell ref="B124:E124"/>
    <mergeCell ref="C144:E144"/>
    <mergeCell ref="A1:E1"/>
    <mergeCell ref="A2:E2"/>
    <mergeCell ref="A12:A13"/>
    <mergeCell ref="B12:B13"/>
    <mergeCell ref="C12:C13"/>
    <mergeCell ref="D12:D13"/>
    <mergeCell ref="E12:E13"/>
    <mergeCell ref="B46:E46"/>
    <mergeCell ref="B86:E86"/>
  </mergeCells>
  <printOptions horizontalCentered="1"/>
  <pageMargins left="0" right="0" top="0.5905511811023623" bottom="0.3937007874015748" header="0.4330708661417323" footer="0.2362204724409449"/>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sheetPr>
    <tabColor rgb="FF00B0F0"/>
  </sheetPr>
  <dimension ref="A1:I118"/>
  <sheetViews>
    <sheetView zoomScale="90" zoomScaleNormal="90" zoomScaleSheetLayoutView="85" zoomScalePageLayoutView="0" workbookViewId="0" topLeftCell="A1">
      <selection activeCell="I13" sqref="I13"/>
    </sheetView>
  </sheetViews>
  <sheetFormatPr defaultColWidth="9.140625" defaultRowHeight="12.75"/>
  <cols>
    <col min="1" max="1" width="5.7109375" style="22" customWidth="1"/>
    <col min="2" max="2" width="7.421875" style="22" customWidth="1"/>
    <col min="3" max="3" width="23.57421875" style="22" customWidth="1"/>
    <col min="4" max="4" width="11.57421875" style="145" customWidth="1"/>
    <col min="5" max="5" width="7.28125" style="145" customWidth="1"/>
    <col min="6" max="6" width="10.7109375" style="22" customWidth="1"/>
    <col min="7" max="7" width="14.421875" style="155" customWidth="1"/>
    <col min="8" max="8" width="11.00390625" style="22" customWidth="1"/>
    <col min="9" max="16384" width="9.140625" style="22" customWidth="1"/>
  </cols>
  <sheetData>
    <row r="1" spans="1:7" s="43" customFormat="1" ht="12.75">
      <c r="A1" s="264" t="s">
        <v>795</v>
      </c>
      <c r="B1" s="264"/>
      <c r="C1" s="264"/>
      <c r="D1" s="264"/>
      <c r="E1" s="264"/>
      <c r="F1" s="264"/>
      <c r="G1" s="264"/>
    </row>
    <row r="2" spans="1:7" s="43" customFormat="1" ht="12.75">
      <c r="A2" s="279" t="s">
        <v>13</v>
      </c>
      <c r="B2" s="279"/>
      <c r="C2" s="279"/>
      <c r="D2" s="279"/>
      <c r="E2" s="279"/>
      <c r="F2" s="279"/>
      <c r="G2" s="279"/>
    </row>
    <row r="3" spans="1:7" s="43" customFormat="1" ht="12.75">
      <c r="A3" s="44"/>
      <c r="B3" s="44"/>
      <c r="C3" s="44"/>
      <c r="D3" s="143"/>
      <c r="E3" s="143"/>
      <c r="F3" s="44"/>
      <c r="G3" s="159"/>
    </row>
    <row r="4" spans="1:7" s="43" customFormat="1" ht="12.75">
      <c r="A4" s="45" t="str">
        <f>kop!$A$7</f>
        <v>Būves nosaukums: Daugavpils 16. Vidusskolas ēkas telpu vienkāršota atjaunošana</v>
      </c>
      <c r="B4" s="45"/>
      <c r="C4" s="42"/>
      <c r="D4" s="144"/>
      <c r="E4" s="144"/>
      <c r="F4" s="46"/>
      <c r="G4" s="154"/>
    </row>
    <row r="5" spans="1:7" s="43" customFormat="1" ht="12.75">
      <c r="A5" s="45" t="str">
        <f>kop!A8</f>
        <v>Objekta nosaukums: Daugavpils 16. Vidusskolas ēkas telpu vienkāršota atjaunošana</v>
      </c>
      <c r="B5" s="45"/>
      <c r="C5" s="42"/>
      <c r="D5" s="144"/>
      <c r="E5" s="144"/>
      <c r="F5" s="46"/>
      <c r="G5" s="154"/>
    </row>
    <row r="6" spans="1:7" s="43" customFormat="1" ht="12.75">
      <c r="A6" s="45" t="str">
        <f>kop!$A$9</f>
        <v>Objekta adrese: Aveņu iela 40, Daugavpils</v>
      </c>
      <c r="B6" s="45"/>
      <c r="C6" s="42"/>
      <c r="D6" s="144"/>
      <c r="E6" s="144"/>
      <c r="F6" s="46"/>
      <c r="G6" s="154"/>
    </row>
    <row r="7" spans="1:7" s="43" customFormat="1" ht="12.75">
      <c r="A7" s="45" t="str">
        <f>kop!$A$10</f>
        <v>Pasūtījuma Nr.: LV-63</v>
      </c>
      <c r="B7" s="45"/>
      <c r="C7" s="42"/>
      <c r="D7" s="144"/>
      <c r="E7" s="144"/>
      <c r="F7" s="46"/>
      <c r="G7" s="154"/>
    </row>
    <row r="8" spans="1:7" s="43" customFormat="1" ht="12.75">
      <c r="A8" s="45"/>
      <c r="B8" s="45"/>
      <c r="C8" s="42"/>
      <c r="D8" s="144"/>
      <c r="E8" s="144"/>
      <c r="F8" s="46"/>
      <c r="G8" s="154"/>
    </row>
    <row r="9" spans="1:7" s="43" customFormat="1" ht="12.75">
      <c r="A9" s="43" t="s">
        <v>801</v>
      </c>
      <c r="C9" s="24"/>
      <c r="D9" s="145"/>
      <c r="E9" s="145"/>
      <c r="F9" s="46"/>
      <c r="G9" s="154"/>
    </row>
    <row r="10" spans="3:7" s="43" customFormat="1" ht="12.75">
      <c r="C10" s="24"/>
      <c r="D10" s="145"/>
      <c r="E10" s="145"/>
      <c r="F10" s="46"/>
      <c r="G10" s="154"/>
    </row>
    <row r="11" spans="1:7" s="43" customFormat="1" ht="12.75">
      <c r="A11" s="45"/>
      <c r="B11" s="45"/>
      <c r="C11" s="45"/>
      <c r="D11" s="146"/>
      <c r="E11" s="146"/>
      <c r="F11" s="42"/>
      <c r="G11" s="154"/>
    </row>
    <row r="12" spans="1:7" s="43" customFormat="1" ht="12.75" customHeight="1">
      <c r="A12" s="276" t="s">
        <v>3</v>
      </c>
      <c r="B12" s="276" t="s">
        <v>7</v>
      </c>
      <c r="C12" s="276" t="str">
        <f>Apkure!C12</f>
        <v>Būvdarbu nosaukums</v>
      </c>
      <c r="D12" s="276"/>
      <c r="E12" s="276"/>
      <c r="F12" s="276" t="s">
        <v>1</v>
      </c>
      <c r="G12" s="342" t="s">
        <v>2</v>
      </c>
    </row>
    <row r="13" spans="1:7" s="43" customFormat="1" ht="49.5" customHeight="1">
      <c r="A13" s="276"/>
      <c r="B13" s="276"/>
      <c r="C13" s="276"/>
      <c r="D13" s="276"/>
      <c r="E13" s="276"/>
      <c r="F13" s="276"/>
      <c r="G13" s="342"/>
    </row>
    <row r="14" spans="1:7" ht="12" customHeight="1">
      <c r="A14" s="47"/>
      <c r="B14" s="47"/>
      <c r="C14" s="341" t="s">
        <v>636</v>
      </c>
      <c r="D14" s="341"/>
      <c r="E14" s="341"/>
      <c r="F14" s="64"/>
      <c r="G14" s="161"/>
    </row>
    <row r="15" spans="1:7" s="43" customFormat="1" ht="12" customHeight="1">
      <c r="A15" s="47"/>
      <c r="B15" s="47"/>
      <c r="C15" s="84" t="s">
        <v>637</v>
      </c>
      <c r="D15" s="84"/>
      <c r="E15" s="84"/>
      <c r="F15" s="47"/>
      <c r="G15" s="162"/>
    </row>
    <row r="16" spans="1:7" s="43" customFormat="1" ht="15" customHeight="1">
      <c r="A16" s="47">
        <v>1</v>
      </c>
      <c r="B16" s="71" t="s">
        <v>603</v>
      </c>
      <c r="C16" s="84" t="s">
        <v>641</v>
      </c>
      <c r="D16" s="84"/>
      <c r="E16" s="84"/>
      <c r="F16" s="47" t="s">
        <v>583</v>
      </c>
      <c r="G16" s="162">
        <v>0.8</v>
      </c>
    </row>
    <row r="17" spans="1:7" s="43" customFormat="1" ht="14.25" customHeight="1">
      <c r="A17" s="47">
        <v>2</v>
      </c>
      <c r="B17" s="71" t="s">
        <v>669</v>
      </c>
      <c r="C17" s="84" t="s">
        <v>638</v>
      </c>
      <c r="D17" s="84"/>
      <c r="E17" s="84"/>
      <c r="F17" s="47" t="s">
        <v>30</v>
      </c>
      <c r="G17" s="162">
        <v>141</v>
      </c>
    </row>
    <row r="18" spans="1:7" s="43" customFormat="1" ht="14.25" customHeight="1">
      <c r="A18" s="47">
        <v>3</v>
      </c>
      <c r="B18" s="71" t="s">
        <v>669</v>
      </c>
      <c r="C18" s="84" t="s">
        <v>639</v>
      </c>
      <c r="D18" s="84"/>
      <c r="E18" s="84"/>
      <c r="F18" s="47" t="s">
        <v>30</v>
      </c>
      <c r="G18" s="162">
        <v>12.4</v>
      </c>
    </row>
    <row r="19" spans="1:7" s="43" customFormat="1" ht="14.25" customHeight="1">
      <c r="A19" s="47">
        <v>4</v>
      </c>
      <c r="B19" s="71" t="s">
        <v>669</v>
      </c>
      <c r="C19" s="84" t="s">
        <v>639</v>
      </c>
      <c r="D19" s="84"/>
      <c r="E19" s="84"/>
      <c r="F19" s="47" t="s">
        <v>30</v>
      </c>
      <c r="G19" s="162">
        <v>15.5</v>
      </c>
    </row>
    <row r="20" spans="1:7" s="43" customFormat="1" ht="14.25" customHeight="1">
      <c r="A20" s="47">
        <v>5</v>
      </c>
      <c r="B20" s="71" t="s">
        <v>669</v>
      </c>
      <c r="C20" s="84" t="s">
        <v>640</v>
      </c>
      <c r="D20" s="84"/>
      <c r="E20" s="84"/>
      <c r="F20" s="47" t="s">
        <v>30</v>
      </c>
      <c r="G20" s="162">
        <v>2</v>
      </c>
    </row>
    <row r="21" spans="1:7" s="43" customFormat="1" ht="12" customHeight="1">
      <c r="A21" s="47"/>
      <c r="B21" s="71"/>
      <c r="C21" s="84" t="s">
        <v>642</v>
      </c>
      <c r="D21" s="84"/>
      <c r="E21" s="84"/>
      <c r="F21" s="47"/>
      <c r="G21" s="162"/>
    </row>
    <row r="22" spans="1:7" s="43" customFormat="1" ht="27" customHeight="1">
      <c r="A22" s="47">
        <v>6</v>
      </c>
      <c r="B22" s="71" t="s">
        <v>670</v>
      </c>
      <c r="C22" s="84" t="s">
        <v>645</v>
      </c>
      <c r="D22" s="84"/>
      <c r="E22" s="84"/>
      <c r="F22" s="47" t="s">
        <v>25</v>
      </c>
      <c r="G22" s="162">
        <v>2</v>
      </c>
    </row>
    <row r="23" spans="1:7" s="43" customFormat="1" ht="12" customHeight="1">
      <c r="A23" s="47">
        <v>7</v>
      </c>
      <c r="B23" s="71" t="s">
        <v>670</v>
      </c>
      <c r="C23" s="84" t="s">
        <v>647</v>
      </c>
      <c r="D23" s="84"/>
      <c r="E23" s="84"/>
      <c r="F23" s="47" t="s">
        <v>20</v>
      </c>
      <c r="G23" s="162">
        <v>1</v>
      </c>
    </row>
    <row r="24" spans="1:7" s="43" customFormat="1" ht="14.25" customHeight="1">
      <c r="A24" s="47">
        <v>8</v>
      </c>
      <c r="B24" s="71"/>
      <c r="C24" s="338" t="s">
        <v>650</v>
      </c>
      <c r="D24" s="338"/>
      <c r="E24" s="338"/>
      <c r="F24" s="47" t="s">
        <v>30</v>
      </c>
      <c r="G24" s="162">
        <v>38.4</v>
      </c>
    </row>
    <row r="25" spans="1:7" s="43" customFormat="1" ht="14.25" customHeight="1">
      <c r="A25" s="47">
        <v>9</v>
      </c>
      <c r="B25" s="71"/>
      <c r="C25" s="338" t="s">
        <v>651</v>
      </c>
      <c r="D25" s="338"/>
      <c r="E25" s="338"/>
      <c r="F25" s="47" t="s">
        <v>30</v>
      </c>
      <c r="G25" s="162">
        <v>2</v>
      </c>
    </row>
    <row r="26" spans="1:7" s="43" customFormat="1" ht="14.25" customHeight="1">
      <c r="A26" s="47">
        <v>10</v>
      </c>
      <c r="B26" s="71"/>
      <c r="C26" s="338" t="s">
        <v>656</v>
      </c>
      <c r="D26" s="338"/>
      <c r="E26" s="338"/>
      <c r="F26" s="47" t="s">
        <v>30</v>
      </c>
      <c r="G26" s="162">
        <v>0.8</v>
      </c>
    </row>
    <row r="27" spans="1:7" s="43" customFormat="1" ht="12" customHeight="1">
      <c r="A27" s="47">
        <v>11</v>
      </c>
      <c r="B27" s="71"/>
      <c r="C27" s="338" t="s">
        <v>652</v>
      </c>
      <c r="D27" s="338"/>
      <c r="E27" s="338"/>
      <c r="F27" s="47" t="s">
        <v>20</v>
      </c>
      <c r="G27" s="162">
        <v>3</v>
      </c>
    </row>
    <row r="28" spans="1:7" s="43" customFormat="1" ht="12" customHeight="1">
      <c r="A28" s="47">
        <v>12</v>
      </c>
      <c r="B28" s="71"/>
      <c r="C28" s="338" t="s">
        <v>646</v>
      </c>
      <c r="D28" s="338"/>
      <c r="E28" s="338"/>
      <c r="F28" s="47" t="s">
        <v>25</v>
      </c>
      <c r="G28" s="162">
        <v>1</v>
      </c>
    </row>
    <row r="29" spans="1:7" s="43" customFormat="1" ht="12" customHeight="1">
      <c r="A29" s="47">
        <v>13</v>
      </c>
      <c r="B29" s="71" t="s">
        <v>670</v>
      </c>
      <c r="C29" s="84" t="s">
        <v>648</v>
      </c>
      <c r="D29" s="84"/>
      <c r="E29" s="84"/>
      <c r="F29" s="47" t="s">
        <v>20</v>
      </c>
      <c r="G29" s="162">
        <v>1</v>
      </c>
    </row>
    <row r="30" spans="1:7" s="43" customFormat="1" ht="14.25" customHeight="1">
      <c r="A30" s="47">
        <v>14</v>
      </c>
      <c r="B30" s="71"/>
      <c r="C30" s="338" t="s">
        <v>649</v>
      </c>
      <c r="D30" s="338"/>
      <c r="E30" s="338"/>
      <c r="F30" s="47" t="s">
        <v>20</v>
      </c>
      <c r="G30" s="162">
        <v>1</v>
      </c>
    </row>
    <row r="31" spans="1:7" s="43" customFormat="1" ht="15" customHeight="1">
      <c r="A31" s="47">
        <v>15</v>
      </c>
      <c r="B31" s="71" t="s">
        <v>603</v>
      </c>
      <c r="C31" s="84" t="s">
        <v>643</v>
      </c>
      <c r="D31" s="84"/>
      <c r="E31" s="84"/>
      <c r="F31" s="47" t="s">
        <v>583</v>
      </c>
      <c r="G31" s="162">
        <v>1.03</v>
      </c>
    </row>
    <row r="32" spans="1:7" s="43" customFormat="1" ht="26.25" customHeight="1">
      <c r="A32" s="47">
        <v>16</v>
      </c>
      <c r="B32" s="71" t="s">
        <v>601</v>
      </c>
      <c r="C32" s="84" t="s">
        <v>644</v>
      </c>
      <c r="D32" s="84"/>
      <c r="E32" s="84"/>
      <c r="F32" s="47" t="s">
        <v>25</v>
      </c>
      <c r="G32" s="162">
        <v>1</v>
      </c>
    </row>
    <row r="33" spans="1:7" s="43" customFormat="1" ht="15" customHeight="1">
      <c r="A33" s="47">
        <v>17</v>
      </c>
      <c r="B33" s="71" t="s">
        <v>603</v>
      </c>
      <c r="C33" s="84" t="s">
        <v>663</v>
      </c>
      <c r="D33" s="84"/>
      <c r="E33" s="84"/>
      <c r="F33" s="47" t="s">
        <v>583</v>
      </c>
      <c r="G33" s="162">
        <f>2.75*1.1*0.34</f>
        <v>1.0285000000000002</v>
      </c>
    </row>
    <row r="34" spans="1:7" s="43" customFormat="1" ht="15" customHeight="1">
      <c r="A34" s="47">
        <v>18</v>
      </c>
      <c r="B34" s="71" t="s">
        <v>603</v>
      </c>
      <c r="C34" s="338" t="s">
        <v>665</v>
      </c>
      <c r="D34" s="338"/>
      <c r="E34" s="338"/>
      <c r="F34" s="47" t="s">
        <v>583</v>
      </c>
      <c r="G34" s="162">
        <f>G33*1.13</f>
        <v>1.1622050000000002</v>
      </c>
    </row>
    <row r="35" spans="1:7" s="43" customFormat="1" ht="15" customHeight="1">
      <c r="A35" s="47">
        <v>19</v>
      </c>
      <c r="B35" s="71" t="s">
        <v>603</v>
      </c>
      <c r="C35" s="338" t="s">
        <v>666</v>
      </c>
      <c r="D35" s="338"/>
      <c r="E35" s="338"/>
      <c r="F35" s="47" t="s">
        <v>30</v>
      </c>
      <c r="G35" s="162">
        <f>G33*21</f>
        <v>21.598500000000005</v>
      </c>
    </row>
    <row r="36" spans="1:7" s="43" customFormat="1" ht="15" customHeight="1">
      <c r="A36" s="47">
        <v>20</v>
      </c>
      <c r="B36" s="71" t="s">
        <v>603</v>
      </c>
      <c r="C36" s="338" t="s">
        <v>667</v>
      </c>
      <c r="D36" s="338"/>
      <c r="E36" s="338"/>
      <c r="F36" s="47" t="s">
        <v>583</v>
      </c>
      <c r="G36" s="162">
        <f>G33</f>
        <v>1.0285000000000002</v>
      </c>
    </row>
    <row r="37" spans="1:7" s="43" customFormat="1" ht="15" customHeight="1">
      <c r="A37" s="47">
        <v>21</v>
      </c>
      <c r="B37" s="71" t="s">
        <v>603</v>
      </c>
      <c r="C37" s="84" t="s">
        <v>664</v>
      </c>
      <c r="D37" s="84"/>
      <c r="E37" s="84"/>
      <c r="F37" s="47" t="s">
        <v>582</v>
      </c>
      <c r="G37" s="162">
        <f>2.75*1.1*2</f>
        <v>6.050000000000001</v>
      </c>
    </row>
    <row r="38" spans="1:7" ht="22.5">
      <c r="A38" s="47">
        <v>22</v>
      </c>
      <c r="B38" s="71" t="s">
        <v>603</v>
      </c>
      <c r="C38" s="339" t="s">
        <v>668</v>
      </c>
      <c r="D38" s="339"/>
      <c r="E38" s="339"/>
      <c r="F38" s="47" t="s">
        <v>30</v>
      </c>
      <c r="G38" s="163">
        <f>G37*5.6</f>
        <v>33.88</v>
      </c>
    </row>
    <row r="39" spans="1:7" s="43" customFormat="1" ht="15" customHeight="1">
      <c r="A39" s="47">
        <v>23</v>
      </c>
      <c r="B39" s="71" t="s">
        <v>603</v>
      </c>
      <c r="C39" s="338" t="s">
        <v>667</v>
      </c>
      <c r="D39" s="338"/>
      <c r="E39" s="338"/>
      <c r="F39" s="47" t="s">
        <v>582</v>
      </c>
      <c r="G39" s="162">
        <f>G37</f>
        <v>6.050000000000001</v>
      </c>
    </row>
    <row r="40" spans="1:7" s="43" customFormat="1" ht="12" customHeight="1">
      <c r="A40" s="47"/>
      <c r="B40" s="71" t="s">
        <v>603</v>
      </c>
      <c r="C40" s="84" t="s">
        <v>653</v>
      </c>
      <c r="D40" s="84"/>
      <c r="E40" s="84"/>
      <c r="F40" s="47"/>
      <c r="G40" s="162"/>
    </row>
    <row r="41" spans="1:7" s="43" customFormat="1" ht="15" customHeight="1">
      <c r="A41" s="47">
        <v>24</v>
      </c>
      <c r="B41" s="71" t="s">
        <v>603</v>
      </c>
      <c r="C41" s="84" t="s">
        <v>654</v>
      </c>
      <c r="D41" s="84"/>
      <c r="E41" s="84"/>
      <c r="F41" s="47" t="s">
        <v>583</v>
      </c>
      <c r="G41" s="162">
        <v>1</v>
      </c>
    </row>
    <row r="42" spans="1:7" s="43" customFormat="1" ht="14.25" customHeight="1">
      <c r="A42" s="47">
        <v>25</v>
      </c>
      <c r="B42" s="71" t="s">
        <v>603</v>
      </c>
      <c r="C42" s="84" t="s">
        <v>657</v>
      </c>
      <c r="D42" s="84"/>
      <c r="E42" s="84"/>
      <c r="F42" s="47" t="s">
        <v>30</v>
      </c>
      <c r="G42" s="162">
        <v>271</v>
      </c>
    </row>
    <row r="43" spans="1:7" s="43" customFormat="1" ht="14.25" customHeight="1">
      <c r="A43" s="47">
        <v>26</v>
      </c>
      <c r="B43" s="71" t="s">
        <v>603</v>
      </c>
      <c r="C43" s="84" t="s">
        <v>655</v>
      </c>
      <c r="D43" s="84"/>
      <c r="E43" s="84"/>
      <c r="F43" s="47" t="s">
        <v>30</v>
      </c>
      <c r="G43" s="162">
        <v>141</v>
      </c>
    </row>
    <row r="44" spans="1:7" s="43" customFormat="1" ht="14.25" customHeight="1">
      <c r="A44" s="47">
        <v>27</v>
      </c>
      <c r="B44" s="71" t="s">
        <v>603</v>
      </c>
      <c r="C44" s="84" t="s">
        <v>658</v>
      </c>
      <c r="D44" s="84"/>
      <c r="E44" s="84"/>
      <c r="F44" s="47" t="s">
        <v>30</v>
      </c>
      <c r="G44" s="162">
        <v>16</v>
      </c>
    </row>
    <row r="45" spans="1:7" s="43" customFormat="1" ht="15" customHeight="1">
      <c r="A45" s="47">
        <v>28</v>
      </c>
      <c r="B45" s="71" t="s">
        <v>603</v>
      </c>
      <c r="C45" s="84" t="s">
        <v>659</v>
      </c>
      <c r="D45" s="84"/>
      <c r="E45" s="84"/>
      <c r="F45" s="47" t="s">
        <v>583</v>
      </c>
      <c r="G45" s="162">
        <v>0.3</v>
      </c>
    </row>
    <row r="46" spans="1:7" s="43" customFormat="1" ht="14.25" customHeight="1">
      <c r="A46" s="47">
        <v>29</v>
      </c>
      <c r="B46" s="71" t="s">
        <v>603</v>
      </c>
      <c r="C46" s="84" t="s">
        <v>660</v>
      </c>
      <c r="D46" s="84"/>
      <c r="E46" s="84"/>
      <c r="F46" s="47" t="s">
        <v>30</v>
      </c>
      <c r="G46" s="162">
        <v>22.8</v>
      </c>
    </row>
    <row r="47" spans="1:7" s="43" customFormat="1" ht="14.25" customHeight="1">
      <c r="A47" s="47">
        <v>30</v>
      </c>
      <c r="B47" s="71" t="s">
        <v>603</v>
      </c>
      <c r="C47" s="84" t="s">
        <v>661</v>
      </c>
      <c r="D47" s="84"/>
      <c r="E47" s="84"/>
      <c r="F47" s="47" t="s">
        <v>30</v>
      </c>
      <c r="G47" s="162">
        <v>22.8</v>
      </c>
    </row>
    <row r="48" spans="1:7" s="43" customFormat="1" ht="14.25" customHeight="1">
      <c r="A48" s="47">
        <v>31</v>
      </c>
      <c r="B48" s="71" t="s">
        <v>603</v>
      </c>
      <c r="C48" s="84" t="s">
        <v>662</v>
      </c>
      <c r="D48" s="84"/>
      <c r="E48" s="84"/>
      <c r="F48" s="47" t="s">
        <v>30</v>
      </c>
      <c r="G48" s="162">
        <v>22.8</v>
      </c>
    </row>
    <row r="49" spans="1:7" ht="12.75">
      <c r="A49" s="47"/>
      <c r="B49" s="47"/>
      <c r="C49" s="49" t="s">
        <v>448</v>
      </c>
      <c r="D49" s="164"/>
      <c r="E49" s="164"/>
      <c r="F49" s="64"/>
      <c r="G49" s="161"/>
    </row>
    <row r="50" spans="1:8" ht="102">
      <c r="A50" s="47">
        <v>1</v>
      </c>
      <c r="B50" s="71" t="s">
        <v>623</v>
      </c>
      <c r="C50" s="68" t="s">
        <v>39</v>
      </c>
      <c r="D50" s="165" t="s">
        <v>449</v>
      </c>
      <c r="E50" s="165" t="s">
        <v>24</v>
      </c>
      <c r="F50" s="47" t="s">
        <v>25</v>
      </c>
      <c r="G50" s="167">
        <v>1</v>
      </c>
      <c r="H50" s="21"/>
    </row>
    <row r="51" spans="1:8" ht="89.25">
      <c r="A51" s="47">
        <v>2</v>
      </c>
      <c r="B51" s="71" t="s">
        <v>623</v>
      </c>
      <c r="C51" s="68" t="s">
        <v>40</v>
      </c>
      <c r="D51" s="168" t="s">
        <v>41</v>
      </c>
      <c r="E51" s="165" t="s">
        <v>24</v>
      </c>
      <c r="F51" s="47" t="s">
        <v>25</v>
      </c>
      <c r="G51" s="167">
        <v>1</v>
      </c>
      <c r="H51" s="21"/>
    </row>
    <row r="52" spans="1:8" ht="38.25">
      <c r="A52" s="47">
        <v>3</v>
      </c>
      <c r="B52" s="71" t="s">
        <v>623</v>
      </c>
      <c r="C52" s="68" t="s">
        <v>42</v>
      </c>
      <c r="D52" s="168" t="s">
        <v>43</v>
      </c>
      <c r="E52" s="165" t="s">
        <v>24</v>
      </c>
      <c r="F52" s="47" t="s">
        <v>20</v>
      </c>
      <c r="G52" s="167">
        <v>1</v>
      </c>
      <c r="H52" s="21"/>
    </row>
    <row r="53" spans="1:8" ht="25.5">
      <c r="A53" s="47">
        <v>4</v>
      </c>
      <c r="B53" s="71" t="s">
        <v>623</v>
      </c>
      <c r="C53" s="68" t="s">
        <v>44</v>
      </c>
      <c r="D53" s="168" t="s">
        <v>45</v>
      </c>
      <c r="E53" s="165" t="s">
        <v>24</v>
      </c>
      <c r="F53" s="47" t="s">
        <v>25</v>
      </c>
      <c r="G53" s="167">
        <v>2</v>
      </c>
      <c r="H53" s="21"/>
    </row>
    <row r="54" spans="1:8" ht="25.5">
      <c r="A54" s="47">
        <v>5</v>
      </c>
      <c r="B54" s="71" t="s">
        <v>623</v>
      </c>
      <c r="C54" s="68" t="s">
        <v>46</v>
      </c>
      <c r="D54" s="168" t="s">
        <v>47</v>
      </c>
      <c r="E54" s="165" t="s">
        <v>24</v>
      </c>
      <c r="F54" s="47" t="s">
        <v>25</v>
      </c>
      <c r="G54" s="167">
        <v>1</v>
      </c>
      <c r="H54" s="21"/>
    </row>
    <row r="55" spans="1:8" ht="22.5">
      <c r="A55" s="47">
        <v>6</v>
      </c>
      <c r="B55" s="71" t="s">
        <v>623</v>
      </c>
      <c r="C55" s="68" t="s">
        <v>48</v>
      </c>
      <c r="D55" s="168" t="s">
        <v>49</v>
      </c>
      <c r="E55" s="165" t="s">
        <v>24</v>
      </c>
      <c r="F55" s="47" t="s">
        <v>20</v>
      </c>
      <c r="G55" s="167">
        <v>4</v>
      </c>
      <c r="H55" s="21"/>
    </row>
    <row r="56" spans="1:8" ht="33.75">
      <c r="A56" s="47">
        <v>7</v>
      </c>
      <c r="B56" s="71" t="s">
        <v>623</v>
      </c>
      <c r="C56" s="68" t="s">
        <v>48</v>
      </c>
      <c r="D56" s="168" t="s">
        <v>50</v>
      </c>
      <c r="E56" s="165" t="s">
        <v>24</v>
      </c>
      <c r="F56" s="47" t="s">
        <v>20</v>
      </c>
      <c r="G56" s="167">
        <v>2</v>
      </c>
      <c r="H56" s="21"/>
    </row>
    <row r="57" spans="1:8" ht="25.5">
      <c r="A57" s="47">
        <v>8</v>
      </c>
      <c r="B57" s="71" t="s">
        <v>623</v>
      </c>
      <c r="C57" s="68" t="s">
        <v>51</v>
      </c>
      <c r="D57" s="168" t="s">
        <v>52</v>
      </c>
      <c r="E57" s="165" t="s">
        <v>24</v>
      </c>
      <c r="F57" s="47" t="s">
        <v>20</v>
      </c>
      <c r="G57" s="167">
        <v>2</v>
      </c>
      <c r="H57" s="21"/>
    </row>
    <row r="58" spans="1:8" ht="22.5">
      <c r="A58" s="47">
        <v>9</v>
      </c>
      <c r="B58" s="71" t="s">
        <v>623</v>
      </c>
      <c r="C58" s="68" t="s">
        <v>53</v>
      </c>
      <c r="D58" s="168" t="s">
        <v>54</v>
      </c>
      <c r="E58" s="165" t="s">
        <v>24</v>
      </c>
      <c r="F58" s="47" t="s">
        <v>20</v>
      </c>
      <c r="G58" s="167">
        <v>4</v>
      </c>
      <c r="H58" s="21"/>
    </row>
    <row r="59" spans="1:8" ht="25.5">
      <c r="A59" s="47">
        <v>10</v>
      </c>
      <c r="B59" s="71" t="s">
        <v>623</v>
      </c>
      <c r="C59" s="68" t="s">
        <v>55</v>
      </c>
      <c r="D59" s="168" t="s">
        <v>56</v>
      </c>
      <c r="E59" s="165" t="s">
        <v>24</v>
      </c>
      <c r="F59" s="47" t="s">
        <v>20</v>
      </c>
      <c r="G59" s="167">
        <v>4</v>
      </c>
      <c r="H59" s="21"/>
    </row>
    <row r="60" spans="1:8" ht="22.5">
      <c r="A60" s="47">
        <v>11</v>
      </c>
      <c r="B60" s="71" t="s">
        <v>623</v>
      </c>
      <c r="C60" s="68" t="s">
        <v>53</v>
      </c>
      <c r="D60" s="168" t="s">
        <v>57</v>
      </c>
      <c r="E60" s="165" t="s">
        <v>24</v>
      </c>
      <c r="F60" s="47" t="s">
        <v>20</v>
      </c>
      <c r="G60" s="167">
        <v>2</v>
      </c>
      <c r="H60" s="21"/>
    </row>
    <row r="61" spans="1:8" ht="22.5">
      <c r="A61" s="47">
        <v>12</v>
      </c>
      <c r="B61" s="71" t="s">
        <v>623</v>
      </c>
      <c r="C61" s="68" t="s">
        <v>58</v>
      </c>
      <c r="D61" s="168" t="s">
        <v>59</v>
      </c>
      <c r="E61" s="165" t="s">
        <v>24</v>
      </c>
      <c r="F61" s="47" t="s">
        <v>20</v>
      </c>
      <c r="G61" s="167">
        <v>4</v>
      </c>
      <c r="H61" s="21"/>
    </row>
    <row r="62" spans="1:8" ht="22.5">
      <c r="A62" s="47">
        <v>13</v>
      </c>
      <c r="B62" s="71" t="s">
        <v>623</v>
      </c>
      <c r="C62" s="68" t="s">
        <v>58</v>
      </c>
      <c r="D62" s="168" t="s">
        <v>60</v>
      </c>
      <c r="E62" s="165" t="s">
        <v>24</v>
      </c>
      <c r="F62" s="47" t="s">
        <v>20</v>
      </c>
      <c r="G62" s="167">
        <v>4</v>
      </c>
      <c r="H62" s="21"/>
    </row>
    <row r="63" spans="1:8" ht="22.5">
      <c r="A63" s="47">
        <v>14</v>
      </c>
      <c r="B63" s="71" t="s">
        <v>623</v>
      </c>
      <c r="C63" s="68" t="s">
        <v>58</v>
      </c>
      <c r="D63" s="168" t="s">
        <v>61</v>
      </c>
      <c r="E63" s="165" t="s">
        <v>24</v>
      </c>
      <c r="F63" s="47" t="s">
        <v>20</v>
      </c>
      <c r="G63" s="167">
        <v>1</v>
      </c>
      <c r="H63" s="21"/>
    </row>
    <row r="64" spans="1:8" ht="22.5">
      <c r="A64" s="47">
        <v>15</v>
      </c>
      <c r="B64" s="71" t="s">
        <v>623</v>
      </c>
      <c r="C64" s="68" t="s">
        <v>53</v>
      </c>
      <c r="D64" s="168" t="s">
        <v>62</v>
      </c>
      <c r="E64" s="165" t="s">
        <v>24</v>
      </c>
      <c r="F64" s="47" t="s">
        <v>20</v>
      </c>
      <c r="G64" s="167">
        <v>1</v>
      </c>
      <c r="H64" s="21"/>
    </row>
    <row r="65" spans="1:8" ht="22.5">
      <c r="A65" s="47">
        <v>16</v>
      </c>
      <c r="B65" s="71" t="s">
        <v>623</v>
      </c>
      <c r="C65" s="68" t="s">
        <v>53</v>
      </c>
      <c r="D65" s="168" t="s">
        <v>63</v>
      </c>
      <c r="E65" s="165" t="s">
        <v>24</v>
      </c>
      <c r="F65" s="47" t="s">
        <v>20</v>
      </c>
      <c r="G65" s="167">
        <v>1</v>
      </c>
      <c r="H65" s="21"/>
    </row>
    <row r="66" spans="1:8" ht="22.5">
      <c r="A66" s="47">
        <v>17</v>
      </c>
      <c r="B66" s="71" t="s">
        <v>623</v>
      </c>
      <c r="C66" s="68" t="s">
        <v>64</v>
      </c>
      <c r="D66" s="168" t="s">
        <v>65</v>
      </c>
      <c r="E66" s="165" t="s">
        <v>24</v>
      </c>
      <c r="F66" s="47" t="s">
        <v>20</v>
      </c>
      <c r="G66" s="167">
        <v>2</v>
      </c>
      <c r="H66" s="21"/>
    </row>
    <row r="67" spans="1:8" ht="22.5">
      <c r="A67" s="47">
        <v>18</v>
      </c>
      <c r="B67" s="71" t="s">
        <v>623</v>
      </c>
      <c r="C67" s="68" t="s">
        <v>64</v>
      </c>
      <c r="D67" s="168" t="s">
        <v>66</v>
      </c>
      <c r="E67" s="165" t="s">
        <v>24</v>
      </c>
      <c r="F67" s="47" t="s">
        <v>20</v>
      </c>
      <c r="G67" s="167">
        <v>1</v>
      </c>
      <c r="H67" s="21"/>
    </row>
    <row r="68" spans="1:8" ht="22.5">
      <c r="A68" s="47">
        <v>19</v>
      </c>
      <c r="B68" s="71" t="s">
        <v>623</v>
      </c>
      <c r="C68" s="68" t="s">
        <v>67</v>
      </c>
      <c r="D68" s="168" t="s">
        <v>68</v>
      </c>
      <c r="E68" s="165" t="s">
        <v>24</v>
      </c>
      <c r="F68" s="47" t="s">
        <v>20</v>
      </c>
      <c r="G68" s="167">
        <v>8</v>
      </c>
      <c r="H68" s="21"/>
    </row>
    <row r="69" spans="1:8" ht="22.5">
      <c r="A69" s="47">
        <v>20</v>
      </c>
      <c r="B69" s="71" t="s">
        <v>623</v>
      </c>
      <c r="C69" s="68" t="s">
        <v>67</v>
      </c>
      <c r="D69" s="168" t="s">
        <v>69</v>
      </c>
      <c r="E69" s="165" t="s">
        <v>24</v>
      </c>
      <c r="F69" s="47" t="s">
        <v>20</v>
      </c>
      <c r="G69" s="167">
        <v>1</v>
      </c>
      <c r="H69" s="21"/>
    </row>
    <row r="70" spans="1:8" ht="25.5">
      <c r="A70" s="47">
        <v>21</v>
      </c>
      <c r="B70" s="71" t="s">
        <v>623</v>
      </c>
      <c r="C70" s="68" t="s">
        <v>70</v>
      </c>
      <c r="D70" s="168" t="s">
        <v>71</v>
      </c>
      <c r="E70" s="165" t="s">
        <v>24</v>
      </c>
      <c r="F70" s="166" t="s">
        <v>586</v>
      </c>
      <c r="G70" s="167">
        <v>26</v>
      </c>
      <c r="H70" s="21"/>
    </row>
    <row r="71" spans="1:8" ht="25.5">
      <c r="A71" s="47">
        <v>22</v>
      </c>
      <c r="B71" s="71" t="s">
        <v>623</v>
      </c>
      <c r="C71" s="68" t="s">
        <v>72</v>
      </c>
      <c r="D71" s="168" t="s">
        <v>73</v>
      </c>
      <c r="E71" s="165" t="s">
        <v>24</v>
      </c>
      <c r="F71" s="166" t="s">
        <v>586</v>
      </c>
      <c r="G71" s="167">
        <v>10</v>
      </c>
      <c r="H71" s="21"/>
    </row>
    <row r="72" spans="1:8" ht="25.5">
      <c r="A72" s="47">
        <v>23</v>
      </c>
      <c r="B72" s="71" t="s">
        <v>623</v>
      </c>
      <c r="C72" s="68" t="s">
        <v>72</v>
      </c>
      <c r="D72" s="168" t="s">
        <v>74</v>
      </c>
      <c r="E72" s="165" t="s">
        <v>24</v>
      </c>
      <c r="F72" s="166" t="s">
        <v>586</v>
      </c>
      <c r="G72" s="167">
        <v>15</v>
      </c>
      <c r="H72" s="21"/>
    </row>
    <row r="73" spans="1:8" ht="25.5">
      <c r="A73" s="47">
        <v>24</v>
      </c>
      <c r="B73" s="71" t="s">
        <v>623</v>
      </c>
      <c r="C73" s="68" t="s">
        <v>72</v>
      </c>
      <c r="D73" s="168" t="s">
        <v>75</v>
      </c>
      <c r="E73" s="165" t="s">
        <v>24</v>
      </c>
      <c r="F73" s="166" t="s">
        <v>586</v>
      </c>
      <c r="G73" s="167">
        <v>72</v>
      </c>
      <c r="H73" s="21"/>
    </row>
    <row r="74" spans="1:8" ht="25.5">
      <c r="A74" s="47">
        <v>25</v>
      </c>
      <c r="B74" s="71" t="s">
        <v>623</v>
      </c>
      <c r="C74" s="68" t="s">
        <v>72</v>
      </c>
      <c r="D74" s="168" t="s">
        <v>76</v>
      </c>
      <c r="E74" s="165" t="s">
        <v>24</v>
      </c>
      <c r="F74" s="166" t="s">
        <v>586</v>
      </c>
      <c r="G74" s="167">
        <v>42</v>
      </c>
      <c r="H74" s="21"/>
    </row>
    <row r="75" spans="1:8" ht="25.5">
      <c r="A75" s="47">
        <v>26</v>
      </c>
      <c r="B75" s="71" t="s">
        <v>623</v>
      </c>
      <c r="C75" s="68" t="s">
        <v>72</v>
      </c>
      <c r="D75" s="168" t="s">
        <v>77</v>
      </c>
      <c r="E75" s="165" t="s">
        <v>24</v>
      </c>
      <c r="F75" s="166" t="s">
        <v>586</v>
      </c>
      <c r="G75" s="167">
        <v>18</v>
      </c>
      <c r="H75" s="21"/>
    </row>
    <row r="76" spans="1:8" ht="33.75">
      <c r="A76" s="47">
        <v>27</v>
      </c>
      <c r="B76" s="71" t="s">
        <v>623</v>
      </c>
      <c r="C76" s="68" t="s">
        <v>78</v>
      </c>
      <c r="D76" s="168" t="s">
        <v>79</v>
      </c>
      <c r="E76" s="165" t="s">
        <v>24</v>
      </c>
      <c r="F76" s="47" t="s">
        <v>20</v>
      </c>
      <c r="G76" s="167">
        <v>8</v>
      </c>
      <c r="H76" s="21"/>
    </row>
    <row r="77" spans="1:8" ht="25.5">
      <c r="A77" s="47">
        <v>28</v>
      </c>
      <c r="B77" s="71" t="s">
        <v>623</v>
      </c>
      <c r="C77" s="68" t="s">
        <v>80</v>
      </c>
      <c r="D77" s="168" t="s">
        <v>81</v>
      </c>
      <c r="E77" s="165" t="s">
        <v>24</v>
      </c>
      <c r="F77" s="47" t="s">
        <v>20</v>
      </c>
      <c r="G77" s="167">
        <v>9</v>
      </c>
      <c r="H77" s="21"/>
    </row>
    <row r="78" spans="1:8" ht="22.5">
      <c r="A78" s="47">
        <v>29</v>
      </c>
      <c r="B78" s="71" t="s">
        <v>623</v>
      </c>
      <c r="C78" s="68" t="s">
        <v>82</v>
      </c>
      <c r="D78" s="168" t="s">
        <v>83</v>
      </c>
      <c r="E78" s="165" t="s">
        <v>28</v>
      </c>
      <c r="F78" s="47" t="s">
        <v>582</v>
      </c>
      <c r="G78" s="167">
        <v>60</v>
      </c>
      <c r="H78" s="21"/>
    </row>
    <row r="79" spans="1:8" ht="22.5">
      <c r="A79" s="47">
        <v>30</v>
      </c>
      <c r="B79" s="71" t="s">
        <v>623</v>
      </c>
      <c r="C79" s="68" t="s">
        <v>84</v>
      </c>
      <c r="D79" s="168" t="s">
        <v>85</v>
      </c>
      <c r="E79" s="165" t="s">
        <v>86</v>
      </c>
      <c r="F79" s="47" t="s">
        <v>25</v>
      </c>
      <c r="G79" s="167">
        <v>2</v>
      </c>
      <c r="H79" s="21"/>
    </row>
    <row r="80" spans="1:8" ht="25.5">
      <c r="A80" s="47">
        <v>31</v>
      </c>
      <c r="B80" s="71" t="s">
        <v>623</v>
      </c>
      <c r="C80" s="68" t="s">
        <v>87</v>
      </c>
      <c r="D80" s="168" t="s">
        <v>88</v>
      </c>
      <c r="E80" s="165" t="s">
        <v>86</v>
      </c>
      <c r="F80" s="47" t="s">
        <v>25</v>
      </c>
      <c r="G80" s="167">
        <v>2</v>
      </c>
      <c r="H80" s="21"/>
    </row>
    <row r="81" spans="1:8" ht="25.5">
      <c r="A81" s="47">
        <v>32</v>
      </c>
      <c r="B81" s="71" t="s">
        <v>623</v>
      </c>
      <c r="C81" s="68" t="s">
        <v>89</v>
      </c>
      <c r="D81" s="168" t="s">
        <v>90</v>
      </c>
      <c r="E81" s="165" t="s">
        <v>86</v>
      </c>
      <c r="F81" s="47" t="s">
        <v>25</v>
      </c>
      <c r="G81" s="167">
        <v>1</v>
      </c>
      <c r="H81" s="21"/>
    </row>
    <row r="82" spans="1:8" ht="51">
      <c r="A82" s="47">
        <v>33</v>
      </c>
      <c r="B82" s="71" t="s">
        <v>623</v>
      </c>
      <c r="C82" s="68" t="s">
        <v>123</v>
      </c>
      <c r="D82" s="168"/>
      <c r="E82" s="165"/>
      <c r="F82" s="47" t="s">
        <v>25</v>
      </c>
      <c r="G82" s="167">
        <v>1</v>
      </c>
      <c r="H82" s="21"/>
    </row>
    <row r="83" spans="1:8" ht="22.5">
      <c r="A83" s="47">
        <v>34</v>
      </c>
      <c r="B83" s="71" t="s">
        <v>623</v>
      </c>
      <c r="C83" s="68" t="s">
        <v>91</v>
      </c>
      <c r="D83" s="168"/>
      <c r="E83" s="165"/>
      <c r="F83" s="47" t="s">
        <v>25</v>
      </c>
      <c r="G83" s="167">
        <v>1</v>
      </c>
      <c r="H83" s="21"/>
    </row>
    <row r="84" spans="1:9" ht="15" customHeight="1">
      <c r="A84" s="47">
        <v>35</v>
      </c>
      <c r="B84" s="71" t="s">
        <v>623</v>
      </c>
      <c r="C84" s="340" t="s">
        <v>624</v>
      </c>
      <c r="D84" s="340"/>
      <c r="E84" s="340"/>
      <c r="F84" s="47" t="s">
        <v>25</v>
      </c>
      <c r="G84" s="167">
        <v>1</v>
      </c>
      <c r="H84" s="21"/>
      <c r="I84" s="21"/>
    </row>
    <row r="85" spans="1:9" ht="27.75" customHeight="1">
      <c r="A85" s="47">
        <v>36</v>
      </c>
      <c r="B85" s="71" t="s">
        <v>623</v>
      </c>
      <c r="C85" s="340" t="s">
        <v>625</v>
      </c>
      <c r="D85" s="340"/>
      <c r="E85" s="340"/>
      <c r="F85" s="169" t="s">
        <v>691</v>
      </c>
      <c r="G85" s="167">
        <v>1</v>
      </c>
      <c r="H85" s="21"/>
      <c r="I85" s="21"/>
    </row>
    <row r="86" spans="1:8" ht="25.5">
      <c r="A86" s="47">
        <v>37</v>
      </c>
      <c r="B86" s="71" t="s">
        <v>623</v>
      </c>
      <c r="C86" s="68" t="s">
        <v>92</v>
      </c>
      <c r="D86" s="168"/>
      <c r="E86" s="165"/>
      <c r="F86" s="47" t="s">
        <v>25</v>
      </c>
      <c r="G86" s="167">
        <v>1</v>
      </c>
      <c r="H86" s="21"/>
    </row>
    <row r="87" spans="1:8" ht="38.25">
      <c r="A87" s="47"/>
      <c r="B87" s="47"/>
      <c r="C87" s="170" t="s">
        <v>93</v>
      </c>
      <c r="D87" s="168"/>
      <c r="E87" s="165"/>
      <c r="F87" s="166"/>
      <c r="G87" s="167"/>
      <c r="H87" s="21"/>
    </row>
    <row r="88" spans="1:8" ht="38.25">
      <c r="A88" s="47">
        <v>37</v>
      </c>
      <c r="B88" s="71" t="s">
        <v>623</v>
      </c>
      <c r="C88" s="68" t="s">
        <v>94</v>
      </c>
      <c r="D88" s="168"/>
      <c r="E88" s="165" t="s">
        <v>95</v>
      </c>
      <c r="F88" s="166" t="s">
        <v>586</v>
      </c>
      <c r="G88" s="167">
        <v>138</v>
      </c>
      <c r="H88" s="21"/>
    </row>
    <row r="89" spans="1:8" ht="38.25">
      <c r="A89" s="47">
        <v>38</v>
      </c>
      <c r="B89" s="71" t="s">
        <v>623</v>
      </c>
      <c r="C89" s="68" t="s">
        <v>96</v>
      </c>
      <c r="D89" s="168" t="s">
        <v>97</v>
      </c>
      <c r="E89" s="165" t="s">
        <v>27</v>
      </c>
      <c r="F89" s="47" t="s">
        <v>20</v>
      </c>
      <c r="G89" s="167">
        <v>1</v>
      </c>
      <c r="H89" s="21"/>
    </row>
    <row r="90" spans="1:8" ht="25.5">
      <c r="A90" s="47">
        <v>39</v>
      </c>
      <c r="B90" s="71" t="s">
        <v>623</v>
      </c>
      <c r="C90" s="68" t="s">
        <v>98</v>
      </c>
      <c r="D90" s="168" t="s">
        <v>99</v>
      </c>
      <c r="E90" s="165"/>
      <c r="F90" s="47" t="s">
        <v>20</v>
      </c>
      <c r="G90" s="167">
        <v>3</v>
      </c>
      <c r="H90" s="21"/>
    </row>
    <row r="91" spans="1:8" ht="25.5">
      <c r="A91" s="47">
        <v>40</v>
      </c>
      <c r="B91" s="71" t="s">
        <v>623</v>
      </c>
      <c r="C91" s="68" t="s">
        <v>100</v>
      </c>
      <c r="D91" s="168" t="s">
        <v>101</v>
      </c>
      <c r="E91" s="165"/>
      <c r="F91" s="47" t="s">
        <v>20</v>
      </c>
      <c r="G91" s="167">
        <v>4</v>
      </c>
      <c r="H91" s="21"/>
    </row>
    <row r="92" spans="1:8" ht="22.5">
      <c r="A92" s="47">
        <v>41</v>
      </c>
      <c r="B92" s="71" t="s">
        <v>623</v>
      </c>
      <c r="C92" s="68" t="s">
        <v>102</v>
      </c>
      <c r="D92" s="168" t="s">
        <v>103</v>
      </c>
      <c r="E92" s="165"/>
      <c r="F92" s="47" t="s">
        <v>20</v>
      </c>
      <c r="G92" s="167">
        <v>4</v>
      </c>
      <c r="H92" s="21"/>
    </row>
    <row r="93" spans="1:8" ht="22.5">
      <c r="A93" s="47">
        <v>42</v>
      </c>
      <c r="B93" s="71" t="s">
        <v>623</v>
      </c>
      <c r="C93" s="68" t="s">
        <v>104</v>
      </c>
      <c r="D93" s="168" t="s">
        <v>105</v>
      </c>
      <c r="E93" s="165" t="s">
        <v>28</v>
      </c>
      <c r="F93" s="47" t="s">
        <v>20</v>
      </c>
      <c r="G93" s="167">
        <v>112</v>
      </c>
      <c r="H93" s="21"/>
    </row>
    <row r="94" spans="1:8" ht="22.5">
      <c r="A94" s="47">
        <v>43</v>
      </c>
      <c r="B94" s="71" t="s">
        <v>623</v>
      </c>
      <c r="C94" s="68" t="s">
        <v>106</v>
      </c>
      <c r="D94" s="168" t="s">
        <v>107</v>
      </c>
      <c r="E94" s="165"/>
      <c r="F94" s="47" t="s">
        <v>20</v>
      </c>
      <c r="G94" s="167">
        <v>2</v>
      </c>
      <c r="H94" s="21"/>
    </row>
    <row r="95" spans="1:8" ht="25.5">
      <c r="A95" s="47">
        <v>44</v>
      </c>
      <c r="B95" s="71" t="s">
        <v>623</v>
      </c>
      <c r="C95" s="68" t="s">
        <v>108</v>
      </c>
      <c r="D95" s="168" t="s">
        <v>12</v>
      </c>
      <c r="E95" s="165"/>
      <c r="F95" s="47" t="s">
        <v>20</v>
      </c>
      <c r="G95" s="167">
        <v>1</v>
      </c>
      <c r="H95" s="21"/>
    </row>
    <row r="96" spans="1:8" ht="38.25">
      <c r="A96" s="47">
        <v>45</v>
      </c>
      <c r="B96" s="71" t="s">
        <v>623</v>
      </c>
      <c r="C96" s="68" t="s">
        <v>109</v>
      </c>
      <c r="D96" s="168" t="s">
        <v>110</v>
      </c>
      <c r="E96" s="165" t="s">
        <v>19</v>
      </c>
      <c r="F96" s="47" t="s">
        <v>25</v>
      </c>
      <c r="G96" s="167">
        <v>1</v>
      </c>
      <c r="H96" s="21"/>
    </row>
    <row r="97" spans="1:8" ht="22.5">
      <c r="A97" s="47">
        <v>46</v>
      </c>
      <c r="B97" s="71" t="s">
        <v>623</v>
      </c>
      <c r="C97" s="68" t="s">
        <v>111</v>
      </c>
      <c r="D97" s="168" t="s">
        <v>112</v>
      </c>
      <c r="E97" s="165" t="s">
        <v>26</v>
      </c>
      <c r="F97" s="47" t="s">
        <v>25</v>
      </c>
      <c r="G97" s="167">
        <v>1</v>
      </c>
      <c r="H97" s="21"/>
    </row>
    <row r="98" spans="1:8" ht="22.5">
      <c r="A98" s="47">
        <v>47</v>
      </c>
      <c r="B98" s="71" t="s">
        <v>623</v>
      </c>
      <c r="C98" s="68" t="s">
        <v>113</v>
      </c>
      <c r="D98" s="168" t="s">
        <v>114</v>
      </c>
      <c r="E98" s="165" t="s">
        <v>26</v>
      </c>
      <c r="F98" s="47" t="s">
        <v>25</v>
      </c>
      <c r="G98" s="167">
        <v>1</v>
      </c>
      <c r="H98" s="21"/>
    </row>
    <row r="99" spans="1:8" ht="22.5">
      <c r="A99" s="47">
        <v>48</v>
      </c>
      <c r="B99" s="71" t="s">
        <v>623</v>
      </c>
      <c r="C99" s="68" t="s">
        <v>115</v>
      </c>
      <c r="D99" s="168" t="s">
        <v>116</v>
      </c>
      <c r="E99" s="165" t="s">
        <v>26</v>
      </c>
      <c r="F99" s="47" t="s">
        <v>25</v>
      </c>
      <c r="G99" s="167">
        <v>1</v>
      </c>
      <c r="H99" s="21"/>
    </row>
    <row r="100" spans="1:8" ht="38.25">
      <c r="A100" s="47">
        <v>49</v>
      </c>
      <c r="B100" s="71" t="s">
        <v>623</v>
      </c>
      <c r="C100" s="68" t="s">
        <v>117</v>
      </c>
      <c r="D100" s="168"/>
      <c r="E100" s="165"/>
      <c r="F100" s="166" t="s">
        <v>586</v>
      </c>
      <c r="G100" s="167">
        <v>6</v>
      </c>
      <c r="H100" s="21"/>
    </row>
    <row r="101" spans="1:8" ht="22.5">
      <c r="A101" s="47">
        <v>50</v>
      </c>
      <c r="B101" s="71" t="s">
        <v>623</v>
      </c>
      <c r="C101" s="68" t="s">
        <v>118</v>
      </c>
      <c r="D101" s="168" t="s">
        <v>119</v>
      </c>
      <c r="E101" s="165" t="s">
        <v>28</v>
      </c>
      <c r="F101" s="166" t="s">
        <v>586</v>
      </c>
      <c r="G101" s="167">
        <v>6</v>
      </c>
      <c r="H101" s="21"/>
    </row>
    <row r="102" spans="1:8" ht="22.5">
      <c r="A102" s="47">
        <v>51</v>
      </c>
      <c r="B102" s="71" t="s">
        <v>623</v>
      </c>
      <c r="C102" s="68" t="s">
        <v>29</v>
      </c>
      <c r="D102" s="168"/>
      <c r="E102" s="165"/>
      <c r="F102" s="166" t="s">
        <v>30</v>
      </c>
      <c r="G102" s="167">
        <v>4</v>
      </c>
      <c r="H102" s="21"/>
    </row>
    <row r="103" spans="1:8" ht="51">
      <c r="A103" s="47">
        <v>52</v>
      </c>
      <c r="B103" s="71" t="s">
        <v>623</v>
      </c>
      <c r="C103" s="68" t="s">
        <v>124</v>
      </c>
      <c r="D103" s="168"/>
      <c r="E103" s="165"/>
      <c r="F103" s="47" t="s">
        <v>25</v>
      </c>
      <c r="G103" s="167">
        <v>1</v>
      </c>
      <c r="H103" s="21"/>
    </row>
    <row r="104" spans="1:8" ht="25.5">
      <c r="A104" s="47">
        <v>53</v>
      </c>
      <c r="B104" s="71" t="s">
        <v>623</v>
      </c>
      <c r="C104" s="68" t="s">
        <v>120</v>
      </c>
      <c r="D104" s="168" t="s">
        <v>121</v>
      </c>
      <c r="E104" s="165"/>
      <c r="F104" s="169" t="s">
        <v>691</v>
      </c>
      <c r="G104" s="167">
        <v>1</v>
      </c>
      <c r="H104" s="21"/>
    </row>
    <row r="105" spans="1:8" ht="38.25">
      <c r="A105" s="47">
        <v>54</v>
      </c>
      <c r="B105" s="71" t="s">
        <v>623</v>
      </c>
      <c r="C105" s="68" t="s">
        <v>122</v>
      </c>
      <c r="D105" s="168"/>
      <c r="E105" s="165"/>
      <c r="F105" s="47" t="s">
        <v>25</v>
      </c>
      <c r="G105" s="167">
        <v>6</v>
      </c>
      <c r="H105" s="21"/>
    </row>
    <row r="106" spans="1:9" ht="15" customHeight="1">
      <c r="A106" s="47">
        <v>55</v>
      </c>
      <c r="B106" s="71" t="s">
        <v>623</v>
      </c>
      <c r="C106" s="340" t="s">
        <v>624</v>
      </c>
      <c r="D106" s="340"/>
      <c r="E106" s="340"/>
      <c r="F106" s="47" t="s">
        <v>25</v>
      </c>
      <c r="G106" s="167">
        <v>1</v>
      </c>
      <c r="H106" s="21"/>
      <c r="I106" s="21"/>
    </row>
    <row r="107" spans="1:9" ht="27.75" customHeight="1">
      <c r="A107" s="47">
        <v>56</v>
      </c>
      <c r="B107" s="71" t="s">
        <v>623</v>
      </c>
      <c r="C107" s="340" t="s">
        <v>626</v>
      </c>
      <c r="D107" s="340"/>
      <c r="E107" s="340"/>
      <c r="F107" s="169" t="s">
        <v>691</v>
      </c>
      <c r="G107" s="167">
        <v>1</v>
      </c>
      <c r="H107" s="21"/>
      <c r="I107" s="21"/>
    </row>
    <row r="108" spans="1:7" s="259" customFormat="1" ht="60" customHeight="1">
      <c r="A108" s="258"/>
      <c r="B108" s="258"/>
      <c r="C108" s="277" t="str">
        <f>Apdare!C29</f>
        <v>Piezīme: Būvuzņēmējam  jāizvērtē  darbu  daudzumos  minēto  darbu  veikšanai  nepieciešamie  pamatmateriāli  un  palīgmateriāli, to  iegāde   un  izmaksas, konstrukciju  elementu  komplektācija  atbilstoši  izgatavotāju  firmu  instrukcijām. Visus projektā minētos materiālus iespējams aizstāt ar citu ražotāju ekvivalentiem produktiem, iepriekš saskaņojot ar projekta autoru.   </v>
      </c>
      <c r="D108" s="277"/>
      <c r="E108" s="277"/>
      <c r="F108" s="277"/>
      <c r="G108" s="277"/>
    </row>
    <row r="109" spans="1:7" s="26" customFormat="1" ht="12.75">
      <c r="A109" s="52"/>
      <c r="B109" s="52"/>
      <c r="C109" s="53"/>
      <c r="D109" s="147"/>
      <c r="E109" s="147"/>
      <c r="G109" s="157"/>
    </row>
    <row r="110" spans="1:7" s="26" customFormat="1" ht="12.75">
      <c r="A110" s="52"/>
      <c r="B110" s="52"/>
      <c r="C110" s="53"/>
      <c r="D110" s="147"/>
      <c r="E110" s="147"/>
      <c r="G110" s="157"/>
    </row>
    <row r="111" spans="1:7" s="26" customFormat="1" ht="12.75">
      <c r="A111" s="24" t="str">
        <f>'Buvn.kopt.'!$A$24</f>
        <v>Sastādīja: Tatjana Millersone Sert.Nr. 3-00058</v>
      </c>
      <c r="B111" s="54"/>
      <c r="C111" s="55"/>
      <c r="G111" s="157"/>
    </row>
    <row r="112" spans="1:6" ht="12.75">
      <c r="A112" s="24"/>
      <c r="B112" s="21"/>
      <c r="C112" s="56"/>
      <c r="D112" s="22"/>
      <c r="E112" s="22"/>
      <c r="F112" s="57"/>
    </row>
    <row r="113" spans="1:5" ht="12.75">
      <c r="A113" s="24"/>
      <c r="B113" s="21"/>
      <c r="C113" s="21"/>
      <c r="D113" s="22"/>
      <c r="E113" s="22"/>
    </row>
    <row r="114" spans="1:7" s="21" customFormat="1" ht="12.75">
      <c r="A114" s="58"/>
      <c r="D114" s="22"/>
      <c r="E114" s="22"/>
      <c r="F114" s="22"/>
      <c r="G114" s="155"/>
    </row>
    <row r="115" spans="1:5" ht="12.75">
      <c r="A115" s="24" t="str">
        <f>'Buvn.kopt.'!$A$27</f>
        <v>Pārbaudīja: Tatjana Millersone Sert.Nr. 3-00058</v>
      </c>
      <c r="B115" s="21"/>
      <c r="C115" s="21"/>
      <c r="D115" s="22"/>
      <c r="E115" s="22"/>
    </row>
    <row r="116" spans="1:3" ht="12.75">
      <c r="A116" s="21"/>
      <c r="B116" s="21"/>
      <c r="C116" s="21"/>
    </row>
    <row r="117" spans="1:3" ht="12.75">
      <c r="A117" s="21"/>
      <c r="B117" s="21"/>
      <c r="C117" s="21"/>
    </row>
    <row r="118" spans="1:3" ht="12.75">
      <c r="A118" s="21"/>
      <c r="B118" s="21"/>
      <c r="C118" s="21"/>
    </row>
  </sheetData>
  <sheetProtection/>
  <mergeCells count="47">
    <mergeCell ref="A1:G1"/>
    <mergeCell ref="A2:G2"/>
    <mergeCell ref="C108:G108"/>
    <mergeCell ref="C84:E84"/>
    <mergeCell ref="C85:E85"/>
    <mergeCell ref="C106:E106"/>
    <mergeCell ref="A12:A13"/>
    <mergeCell ref="B12:B13"/>
    <mergeCell ref="G12:G13"/>
    <mergeCell ref="C21:E21"/>
    <mergeCell ref="C23:E23"/>
    <mergeCell ref="C20:E20"/>
    <mergeCell ref="C107:E107"/>
    <mergeCell ref="C14:E14"/>
    <mergeCell ref="C24:E24"/>
    <mergeCell ref="C25:E25"/>
    <mergeCell ref="C17:E17"/>
    <mergeCell ref="C18:E18"/>
    <mergeCell ref="C45:E45"/>
    <mergeCell ref="C47:E47"/>
    <mergeCell ref="C41:E41"/>
    <mergeCell ref="C12:E13"/>
    <mergeCell ref="F12:F13"/>
    <mergeCell ref="C39:E39"/>
    <mergeCell ref="C19:E19"/>
    <mergeCell ref="C16:E16"/>
    <mergeCell ref="C15:E15"/>
    <mergeCell ref="C26:E26"/>
    <mergeCell ref="C22:E22"/>
    <mergeCell ref="C40:E40"/>
    <mergeCell ref="C31:E31"/>
    <mergeCell ref="C32:E32"/>
    <mergeCell ref="C46:E46"/>
    <mergeCell ref="C28:E28"/>
    <mergeCell ref="C27:E27"/>
    <mergeCell ref="C29:E29"/>
    <mergeCell ref="C30:E30"/>
    <mergeCell ref="C48:E48"/>
    <mergeCell ref="C33:E33"/>
    <mergeCell ref="C37:E37"/>
    <mergeCell ref="C34:E34"/>
    <mergeCell ref="C35:E35"/>
    <mergeCell ref="C36:E36"/>
    <mergeCell ref="C38:E38"/>
    <mergeCell ref="C42:E42"/>
    <mergeCell ref="C43:E43"/>
    <mergeCell ref="C44:E44"/>
  </mergeCells>
  <printOptions horizontalCentered="1"/>
  <pageMargins left="0" right="0" top="0.5118110236220472" bottom="0.35433070866141736" header="0.4330708661417323" footer="0.2362204724409449"/>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tabColor rgb="FF00B0F0"/>
  </sheetPr>
  <dimension ref="A1:J66"/>
  <sheetViews>
    <sheetView zoomScale="90" zoomScaleNormal="90" zoomScaleSheetLayoutView="85" zoomScalePageLayoutView="0" workbookViewId="0" topLeftCell="A1">
      <selection activeCell="C14" sqref="C14"/>
    </sheetView>
  </sheetViews>
  <sheetFormatPr defaultColWidth="9.140625" defaultRowHeight="12.75"/>
  <cols>
    <col min="1" max="1" width="4.57421875" style="22" customWidth="1"/>
    <col min="2" max="2" width="7.140625" style="22" customWidth="1"/>
    <col min="3" max="3" width="26.421875" style="22" customWidth="1"/>
    <col min="4" max="4" width="7.57421875" style="145" customWidth="1"/>
    <col min="5" max="5" width="8.8515625" style="145" customWidth="1"/>
    <col min="6" max="6" width="16.28125" style="22" customWidth="1"/>
    <col min="7" max="7" width="13.28125" style="155" customWidth="1"/>
    <col min="8" max="8" width="12.140625" style="21" customWidth="1"/>
    <col min="9" max="9" width="9.140625" style="21" customWidth="1"/>
    <col min="10" max="10" width="11.00390625" style="22" customWidth="1"/>
    <col min="11" max="16384" width="9.140625" style="22" customWidth="1"/>
  </cols>
  <sheetData>
    <row r="1" spans="1:9" s="43" customFormat="1" ht="12.75">
      <c r="A1" s="264" t="s">
        <v>796</v>
      </c>
      <c r="B1" s="264"/>
      <c r="C1" s="264"/>
      <c r="D1" s="264"/>
      <c r="E1" s="264"/>
      <c r="F1" s="264"/>
      <c r="G1" s="264"/>
      <c r="H1" s="41"/>
      <c r="I1" s="42"/>
    </row>
    <row r="2" spans="1:9" s="43" customFormat="1" ht="12.75">
      <c r="A2" s="279" t="s">
        <v>126</v>
      </c>
      <c r="B2" s="279"/>
      <c r="C2" s="279"/>
      <c r="D2" s="279"/>
      <c r="E2" s="279"/>
      <c r="F2" s="279"/>
      <c r="G2" s="279"/>
      <c r="H2" s="42"/>
      <c r="I2" s="42"/>
    </row>
    <row r="3" spans="1:9" s="43" customFormat="1" ht="12.75">
      <c r="A3" s="44"/>
      <c r="B3" s="44"/>
      <c r="C3" s="44"/>
      <c r="D3" s="143"/>
      <c r="E3" s="143"/>
      <c r="F3" s="44"/>
      <c r="G3" s="152"/>
      <c r="H3" s="42"/>
      <c r="I3" s="42"/>
    </row>
    <row r="4" spans="1:9" s="43" customFormat="1" ht="12.75">
      <c r="A4" s="45" t="str">
        <f>kop!$A$7</f>
        <v>Būves nosaukums: Daugavpils 16. Vidusskolas ēkas telpu vienkāršota atjaunošana</v>
      </c>
      <c r="B4" s="45"/>
      <c r="C4" s="42"/>
      <c r="D4" s="144"/>
      <c r="E4" s="144"/>
      <c r="F4" s="46"/>
      <c r="G4" s="153"/>
      <c r="H4" s="42"/>
      <c r="I4" s="42"/>
    </row>
    <row r="5" spans="1:9" s="43" customFormat="1" ht="12.75">
      <c r="A5" s="45" t="str">
        <f>kop!A8</f>
        <v>Objekta nosaukums: Daugavpils 16. Vidusskolas ēkas telpu vienkāršota atjaunošana</v>
      </c>
      <c r="B5" s="45"/>
      <c r="C5" s="42"/>
      <c r="D5" s="144"/>
      <c r="E5" s="144"/>
      <c r="F5" s="46"/>
      <c r="G5" s="153"/>
      <c r="H5" s="42"/>
      <c r="I5" s="42"/>
    </row>
    <row r="6" spans="1:9" s="43" customFormat="1" ht="12.75">
      <c r="A6" s="45" t="str">
        <f>kop!$A$9</f>
        <v>Objekta adrese: Aveņu iela 40, Daugavpils</v>
      </c>
      <c r="B6" s="45"/>
      <c r="C6" s="42"/>
      <c r="D6" s="144"/>
      <c r="E6" s="144"/>
      <c r="F6" s="46"/>
      <c r="G6" s="153"/>
      <c r="H6" s="42"/>
      <c r="I6" s="42"/>
    </row>
    <row r="7" spans="1:9" s="43" customFormat="1" ht="12.75">
      <c r="A7" s="45" t="str">
        <f>kop!$A$10</f>
        <v>Pasūtījuma Nr.: LV-63</v>
      </c>
      <c r="B7" s="45"/>
      <c r="C7" s="42"/>
      <c r="D7" s="144"/>
      <c r="E7" s="144"/>
      <c r="F7" s="46"/>
      <c r="G7" s="153"/>
      <c r="H7" s="42"/>
      <c r="I7" s="42"/>
    </row>
    <row r="8" spans="1:9" s="43" customFormat="1" ht="12.75">
      <c r="A8" s="45"/>
      <c r="B8" s="45"/>
      <c r="C8" s="42"/>
      <c r="D8" s="144"/>
      <c r="E8" s="144"/>
      <c r="F8" s="46"/>
      <c r="G8" s="153"/>
      <c r="H8" s="42"/>
      <c r="I8" s="42"/>
    </row>
    <row r="9" spans="1:9" s="43" customFormat="1" ht="12.75">
      <c r="A9" s="43" t="s">
        <v>793</v>
      </c>
      <c r="C9" s="24"/>
      <c r="D9" s="145"/>
      <c r="E9" s="145"/>
      <c r="F9" s="46"/>
      <c r="G9" s="154"/>
      <c r="H9" s="42"/>
      <c r="I9" s="42"/>
    </row>
    <row r="10" spans="3:9" s="43" customFormat="1" ht="12.75">
      <c r="C10" s="24"/>
      <c r="D10" s="145"/>
      <c r="E10" s="145"/>
      <c r="F10" s="46"/>
      <c r="G10" s="154"/>
      <c r="H10" s="42"/>
      <c r="I10" s="42"/>
    </row>
    <row r="11" spans="1:9" s="43" customFormat="1" ht="12.75">
      <c r="A11" s="45"/>
      <c r="B11" s="45"/>
      <c r="C11" s="45"/>
      <c r="D11" s="146"/>
      <c r="E11" s="146"/>
      <c r="F11" s="42"/>
      <c r="G11" s="154"/>
      <c r="H11" s="42"/>
      <c r="I11" s="42"/>
    </row>
    <row r="12" spans="1:9" s="43" customFormat="1" ht="12.75" customHeight="1">
      <c r="A12" s="242" t="s">
        <v>3</v>
      </c>
      <c r="B12" s="242" t="s">
        <v>7</v>
      </c>
      <c r="C12" s="238" t="str">
        <f>SM!C12</f>
        <v>Būvdarbu nosaukums</v>
      </c>
      <c r="D12" s="239"/>
      <c r="E12" s="239"/>
      <c r="F12" s="242" t="s">
        <v>1</v>
      </c>
      <c r="G12" s="210" t="s">
        <v>2</v>
      </c>
      <c r="H12" s="42"/>
      <c r="I12" s="42"/>
    </row>
    <row r="13" spans="1:9" s="43" customFormat="1" ht="57.75" customHeight="1">
      <c r="A13" s="243"/>
      <c r="B13" s="243"/>
      <c r="C13" s="240"/>
      <c r="D13" s="241"/>
      <c r="E13" s="241"/>
      <c r="F13" s="243"/>
      <c r="G13" s="210"/>
      <c r="H13" s="42"/>
      <c r="I13" s="42"/>
    </row>
    <row r="14" spans="1:7" ht="12.75">
      <c r="A14" s="16"/>
      <c r="B14" s="17"/>
      <c r="C14" s="18" t="s">
        <v>514</v>
      </c>
      <c r="D14" s="23"/>
      <c r="E14" s="23"/>
      <c r="F14" s="19"/>
      <c r="G14" s="179"/>
    </row>
    <row r="15" spans="1:10" ht="25.5">
      <c r="A15" s="16">
        <v>1</v>
      </c>
      <c r="B15" s="72" t="s">
        <v>627</v>
      </c>
      <c r="C15" s="148" t="s">
        <v>515</v>
      </c>
      <c r="D15" s="149" t="s">
        <v>516</v>
      </c>
      <c r="E15" s="149" t="s">
        <v>517</v>
      </c>
      <c r="F15" s="12" t="s">
        <v>25</v>
      </c>
      <c r="G15" s="156">
        <v>1</v>
      </c>
      <c r="J15" s="21"/>
    </row>
    <row r="16" spans="1:10" ht="25.5">
      <c r="A16" s="16">
        <v>2</v>
      </c>
      <c r="B16" s="72" t="s">
        <v>627</v>
      </c>
      <c r="C16" s="148" t="s">
        <v>518</v>
      </c>
      <c r="D16" s="149" t="s">
        <v>516</v>
      </c>
      <c r="E16" s="149" t="s">
        <v>517</v>
      </c>
      <c r="F16" s="12" t="s">
        <v>25</v>
      </c>
      <c r="G16" s="156">
        <v>3</v>
      </c>
      <c r="J16" s="21"/>
    </row>
    <row r="17" spans="1:10" ht="25.5">
      <c r="A17" s="16">
        <v>3</v>
      </c>
      <c r="B17" s="72" t="s">
        <v>627</v>
      </c>
      <c r="C17" s="148" t="s">
        <v>519</v>
      </c>
      <c r="D17" s="149" t="s">
        <v>516</v>
      </c>
      <c r="E17" s="149" t="s">
        <v>517</v>
      </c>
      <c r="F17" s="12" t="s">
        <v>25</v>
      </c>
      <c r="G17" s="156">
        <v>1</v>
      </c>
      <c r="J17" s="21"/>
    </row>
    <row r="18" spans="1:10" ht="25.5">
      <c r="A18" s="16">
        <v>4</v>
      </c>
      <c r="B18" s="72" t="s">
        <v>627</v>
      </c>
      <c r="C18" s="148" t="s">
        <v>521</v>
      </c>
      <c r="D18" s="149" t="s">
        <v>516</v>
      </c>
      <c r="E18" s="149" t="s">
        <v>517</v>
      </c>
      <c r="F18" s="12" t="s">
        <v>25</v>
      </c>
      <c r="G18" s="156">
        <v>1</v>
      </c>
      <c r="J18" s="21"/>
    </row>
    <row r="19" spans="1:10" ht="25.5">
      <c r="A19" s="16">
        <v>5</v>
      </c>
      <c r="B19" s="72" t="s">
        <v>627</v>
      </c>
      <c r="C19" s="148" t="s">
        <v>520</v>
      </c>
      <c r="D19" s="149" t="s">
        <v>516</v>
      </c>
      <c r="E19" s="149" t="s">
        <v>517</v>
      </c>
      <c r="F19" s="12" t="s">
        <v>25</v>
      </c>
      <c r="G19" s="156">
        <v>1</v>
      </c>
      <c r="J19" s="21"/>
    </row>
    <row r="20" spans="1:10" ht="25.5">
      <c r="A20" s="16">
        <v>6</v>
      </c>
      <c r="B20" s="72" t="s">
        <v>627</v>
      </c>
      <c r="C20" s="148" t="s">
        <v>522</v>
      </c>
      <c r="D20" s="149" t="s">
        <v>516</v>
      </c>
      <c r="E20" s="149" t="s">
        <v>517</v>
      </c>
      <c r="F20" s="12" t="s">
        <v>25</v>
      </c>
      <c r="G20" s="156">
        <v>1</v>
      </c>
      <c r="J20" s="21"/>
    </row>
    <row r="21" spans="1:10" ht="25.5">
      <c r="A21" s="16">
        <v>7</v>
      </c>
      <c r="B21" s="72" t="s">
        <v>627</v>
      </c>
      <c r="C21" s="148" t="s">
        <v>523</v>
      </c>
      <c r="D21" s="149" t="s">
        <v>516</v>
      </c>
      <c r="E21" s="149" t="s">
        <v>517</v>
      </c>
      <c r="F21" s="12" t="s">
        <v>25</v>
      </c>
      <c r="G21" s="156">
        <v>1</v>
      </c>
      <c r="J21" s="21"/>
    </row>
    <row r="22" spans="1:10" ht="12.75">
      <c r="A22" s="16"/>
      <c r="B22" s="72"/>
      <c r="C22" s="150" t="s">
        <v>524</v>
      </c>
      <c r="D22" s="149"/>
      <c r="E22" s="149"/>
      <c r="F22" s="12"/>
      <c r="G22" s="156"/>
      <c r="J22" s="21"/>
    </row>
    <row r="23" spans="1:10" ht="38.25">
      <c r="A23" s="16">
        <v>8</v>
      </c>
      <c r="B23" s="72" t="s">
        <v>627</v>
      </c>
      <c r="C23" s="148" t="s">
        <v>526</v>
      </c>
      <c r="D23" s="149">
        <v>1020111</v>
      </c>
      <c r="E23" s="149" t="s">
        <v>525</v>
      </c>
      <c r="F23" s="12" t="s">
        <v>20</v>
      </c>
      <c r="G23" s="156">
        <v>14</v>
      </c>
      <c r="J23" s="21"/>
    </row>
    <row r="24" spans="1:10" ht="38.25">
      <c r="A24" s="16">
        <v>9</v>
      </c>
      <c r="B24" s="72" t="s">
        <v>627</v>
      </c>
      <c r="C24" s="148" t="s">
        <v>527</v>
      </c>
      <c r="D24" s="149">
        <v>1020244</v>
      </c>
      <c r="E24" s="149" t="s">
        <v>525</v>
      </c>
      <c r="F24" s="12" t="s">
        <v>20</v>
      </c>
      <c r="G24" s="156">
        <v>15</v>
      </c>
      <c r="J24" s="21"/>
    </row>
    <row r="25" spans="1:10" ht="38.25">
      <c r="A25" s="16">
        <v>10</v>
      </c>
      <c r="B25" s="72" t="s">
        <v>627</v>
      </c>
      <c r="C25" s="148" t="s">
        <v>528</v>
      </c>
      <c r="D25" s="149">
        <v>1020228</v>
      </c>
      <c r="E25" s="149" t="s">
        <v>525</v>
      </c>
      <c r="F25" s="12" t="s">
        <v>20</v>
      </c>
      <c r="G25" s="156">
        <v>63</v>
      </c>
      <c r="J25" s="21"/>
    </row>
    <row r="26" spans="1:10" ht="38.25">
      <c r="A26" s="16">
        <v>11</v>
      </c>
      <c r="B26" s="72" t="s">
        <v>627</v>
      </c>
      <c r="C26" s="148" t="s">
        <v>529</v>
      </c>
      <c r="D26" s="149">
        <v>1020853</v>
      </c>
      <c r="E26" s="149" t="s">
        <v>525</v>
      </c>
      <c r="F26" s="12" t="s">
        <v>20</v>
      </c>
      <c r="G26" s="156">
        <v>40</v>
      </c>
      <c r="J26" s="21"/>
    </row>
    <row r="27" spans="1:10" ht="38.25">
      <c r="A27" s="16">
        <v>12</v>
      </c>
      <c r="B27" s="72" t="s">
        <v>627</v>
      </c>
      <c r="C27" s="148" t="s">
        <v>530</v>
      </c>
      <c r="D27" s="149">
        <v>1019918</v>
      </c>
      <c r="E27" s="149" t="s">
        <v>525</v>
      </c>
      <c r="F27" s="12" t="s">
        <v>20</v>
      </c>
      <c r="G27" s="156">
        <v>1</v>
      </c>
      <c r="J27" s="21"/>
    </row>
    <row r="28" spans="1:10" ht="51">
      <c r="A28" s="16">
        <v>13</v>
      </c>
      <c r="B28" s="72" t="s">
        <v>627</v>
      </c>
      <c r="C28" s="148" t="s">
        <v>531</v>
      </c>
      <c r="D28" s="149">
        <v>1019910</v>
      </c>
      <c r="E28" s="149" t="s">
        <v>525</v>
      </c>
      <c r="F28" s="12" t="s">
        <v>20</v>
      </c>
      <c r="G28" s="156">
        <v>12</v>
      </c>
      <c r="J28" s="21"/>
    </row>
    <row r="29" spans="1:10" ht="38.25">
      <c r="A29" s="16">
        <v>14</v>
      </c>
      <c r="B29" s="72" t="s">
        <v>627</v>
      </c>
      <c r="C29" s="148" t="s">
        <v>532</v>
      </c>
      <c r="D29" s="149">
        <v>1005446</v>
      </c>
      <c r="E29" s="149" t="s">
        <v>525</v>
      </c>
      <c r="F29" s="12" t="s">
        <v>20</v>
      </c>
      <c r="G29" s="156">
        <v>2</v>
      </c>
      <c r="J29" s="21"/>
    </row>
    <row r="30" spans="1:10" ht="12.75">
      <c r="A30" s="16"/>
      <c r="B30" s="72"/>
      <c r="C30" s="150" t="s">
        <v>533</v>
      </c>
      <c r="D30" s="149"/>
      <c r="E30" s="149"/>
      <c r="F30" s="12"/>
      <c r="G30" s="156"/>
      <c r="J30" s="21"/>
    </row>
    <row r="31" spans="1:10" ht="25.5">
      <c r="A31" s="16">
        <v>15</v>
      </c>
      <c r="B31" s="72" t="s">
        <v>627</v>
      </c>
      <c r="C31" s="148" t="s">
        <v>534</v>
      </c>
      <c r="D31" s="149"/>
      <c r="E31" s="149"/>
      <c r="F31" s="12" t="s">
        <v>20</v>
      </c>
      <c r="G31" s="156">
        <v>1</v>
      </c>
      <c r="J31" s="21"/>
    </row>
    <row r="32" spans="1:10" ht="22.5">
      <c r="A32" s="16">
        <v>16</v>
      </c>
      <c r="B32" s="72" t="s">
        <v>627</v>
      </c>
      <c r="C32" s="148" t="s">
        <v>535</v>
      </c>
      <c r="D32" s="149"/>
      <c r="E32" s="149"/>
      <c r="F32" s="12" t="s">
        <v>20</v>
      </c>
      <c r="G32" s="156">
        <v>1</v>
      </c>
      <c r="J32" s="21"/>
    </row>
    <row r="33" spans="1:10" ht="22.5">
      <c r="A33" s="16">
        <v>17</v>
      </c>
      <c r="B33" s="72" t="s">
        <v>627</v>
      </c>
      <c r="C33" s="148" t="s">
        <v>536</v>
      </c>
      <c r="D33" s="149"/>
      <c r="E33" s="149"/>
      <c r="F33" s="12" t="s">
        <v>20</v>
      </c>
      <c r="G33" s="156">
        <v>12</v>
      </c>
      <c r="J33" s="21"/>
    </row>
    <row r="34" spans="1:10" ht="22.5">
      <c r="A34" s="16">
        <v>18</v>
      </c>
      <c r="B34" s="72" t="s">
        <v>627</v>
      </c>
      <c r="C34" s="148" t="s">
        <v>537</v>
      </c>
      <c r="D34" s="149"/>
      <c r="E34" s="149"/>
      <c r="F34" s="12" t="s">
        <v>20</v>
      </c>
      <c r="G34" s="156">
        <v>23</v>
      </c>
      <c r="J34" s="21"/>
    </row>
    <row r="35" spans="1:10" ht="22.5">
      <c r="A35" s="16">
        <v>19</v>
      </c>
      <c r="B35" s="72" t="s">
        <v>627</v>
      </c>
      <c r="C35" s="148" t="s">
        <v>538</v>
      </c>
      <c r="D35" s="149"/>
      <c r="E35" s="149"/>
      <c r="F35" s="12" t="s">
        <v>20</v>
      </c>
      <c r="G35" s="156">
        <v>39</v>
      </c>
      <c r="J35" s="21"/>
    </row>
    <row r="36" spans="1:10" ht="25.5">
      <c r="A36" s="16">
        <v>20</v>
      </c>
      <c r="B36" s="72" t="s">
        <v>627</v>
      </c>
      <c r="C36" s="148" t="s">
        <v>539</v>
      </c>
      <c r="D36" s="149"/>
      <c r="E36" s="149"/>
      <c r="F36" s="12" t="s">
        <v>20</v>
      </c>
      <c r="G36" s="156">
        <v>235</v>
      </c>
      <c r="J36" s="21"/>
    </row>
    <row r="37" spans="1:10" ht="25.5">
      <c r="A37" s="16">
        <v>21</v>
      </c>
      <c r="B37" s="72" t="s">
        <v>627</v>
      </c>
      <c r="C37" s="148" t="s">
        <v>540</v>
      </c>
      <c r="D37" s="149"/>
      <c r="E37" s="149"/>
      <c r="F37" s="12" t="s">
        <v>20</v>
      </c>
      <c r="G37" s="156">
        <v>2</v>
      </c>
      <c r="J37" s="21"/>
    </row>
    <row r="38" spans="1:10" ht="25.5">
      <c r="A38" s="16">
        <v>22</v>
      </c>
      <c r="B38" s="72" t="s">
        <v>627</v>
      </c>
      <c r="C38" s="148" t="s">
        <v>541</v>
      </c>
      <c r="D38" s="149"/>
      <c r="E38" s="149"/>
      <c r="F38" s="12" t="s">
        <v>20</v>
      </c>
      <c r="G38" s="156">
        <v>1</v>
      </c>
      <c r="J38" s="21"/>
    </row>
    <row r="39" spans="1:10" ht="25.5">
      <c r="A39" s="16">
        <v>23</v>
      </c>
      <c r="B39" s="72" t="s">
        <v>627</v>
      </c>
      <c r="C39" s="148" t="s">
        <v>542</v>
      </c>
      <c r="D39" s="149" t="s">
        <v>543</v>
      </c>
      <c r="E39" s="149"/>
      <c r="F39" s="12" t="s">
        <v>23</v>
      </c>
      <c r="G39" s="156">
        <v>5</v>
      </c>
      <c r="J39" s="21"/>
    </row>
    <row r="40" spans="1:10" ht="22.5">
      <c r="A40" s="16">
        <v>24</v>
      </c>
      <c r="B40" s="72" t="s">
        <v>627</v>
      </c>
      <c r="C40" s="148" t="s">
        <v>544</v>
      </c>
      <c r="D40" s="149" t="s">
        <v>543</v>
      </c>
      <c r="E40" s="149"/>
      <c r="F40" s="12" t="s">
        <v>23</v>
      </c>
      <c r="G40" s="156">
        <v>390</v>
      </c>
      <c r="J40" s="21"/>
    </row>
    <row r="41" spans="1:10" ht="22.5">
      <c r="A41" s="16">
        <v>25</v>
      </c>
      <c r="B41" s="72" t="s">
        <v>627</v>
      </c>
      <c r="C41" s="148" t="s">
        <v>545</v>
      </c>
      <c r="D41" s="149" t="s">
        <v>546</v>
      </c>
      <c r="E41" s="149"/>
      <c r="F41" s="12" t="s">
        <v>23</v>
      </c>
      <c r="G41" s="156">
        <v>2255</v>
      </c>
      <c r="J41" s="21"/>
    </row>
    <row r="42" spans="1:10" ht="22.5">
      <c r="A42" s="16">
        <v>26</v>
      </c>
      <c r="B42" s="72" t="s">
        <v>627</v>
      </c>
      <c r="C42" s="148" t="s">
        <v>547</v>
      </c>
      <c r="D42" s="149" t="s">
        <v>546</v>
      </c>
      <c r="E42" s="149"/>
      <c r="F42" s="12" t="s">
        <v>23</v>
      </c>
      <c r="G42" s="156">
        <v>240</v>
      </c>
      <c r="J42" s="21"/>
    </row>
    <row r="43" spans="1:10" ht="25.5">
      <c r="A43" s="16">
        <v>27</v>
      </c>
      <c r="B43" s="72" t="s">
        <v>627</v>
      </c>
      <c r="C43" s="148" t="s">
        <v>548</v>
      </c>
      <c r="D43" s="149"/>
      <c r="E43" s="149"/>
      <c r="F43" s="12" t="s">
        <v>23</v>
      </c>
      <c r="G43" s="156">
        <v>3</v>
      </c>
      <c r="J43" s="21"/>
    </row>
    <row r="44" spans="1:10" ht="25.5">
      <c r="A44" s="16">
        <v>28</v>
      </c>
      <c r="B44" s="72" t="s">
        <v>627</v>
      </c>
      <c r="C44" s="148" t="s">
        <v>549</v>
      </c>
      <c r="D44" s="149"/>
      <c r="E44" s="149"/>
      <c r="F44" s="12" t="s">
        <v>23</v>
      </c>
      <c r="G44" s="156">
        <v>390</v>
      </c>
      <c r="J44" s="21"/>
    </row>
    <row r="45" spans="1:10" ht="22.5">
      <c r="A45" s="16">
        <v>29</v>
      </c>
      <c r="B45" s="72" t="s">
        <v>627</v>
      </c>
      <c r="C45" s="148" t="s">
        <v>550</v>
      </c>
      <c r="D45" s="149"/>
      <c r="E45" s="149"/>
      <c r="F45" s="12" t="s">
        <v>23</v>
      </c>
      <c r="G45" s="156">
        <v>135</v>
      </c>
      <c r="J45" s="21"/>
    </row>
    <row r="46" spans="1:10" ht="22.5">
      <c r="A46" s="16">
        <v>30</v>
      </c>
      <c r="B46" s="72" t="s">
        <v>627</v>
      </c>
      <c r="C46" s="148" t="s">
        <v>551</v>
      </c>
      <c r="D46" s="149"/>
      <c r="E46" s="149"/>
      <c r="F46" s="12" t="s">
        <v>20</v>
      </c>
      <c r="G46" s="156">
        <v>150</v>
      </c>
      <c r="J46" s="21"/>
    </row>
    <row r="47" spans="1:10" ht="25.5">
      <c r="A47" s="16">
        <v>31</v>
      </c>
      <c r="B47" s="72" t="s">
        <v>627</v>
      </c>
      <c r="C47" s="148" t="s">
        <v>552</v>
      </c>
      <c r="D47" s="149"/>
      <c r="E47" s="149"/>
      <c r="F47" s="12" t="s">
        <v>25</v>
      </c>
      <c r="G47" s="156">
        <v>2</v>
      </c>
      <c r="J47" s="21"/>
    </row>
    <row r="48" spans="1:10" ht="51">
      <c r="A48" s="16">
        <v>32</v>
      </c>
      <c r="B48" s="72" t="s">
        <v>627</v>
      </c>
      <c r="C48" s="148" t="s">
        <v>553</v>
      </c>
      <c r="D48" s="149"/>
      <c r="E48" s="149"/>
      <c r="F48" s="12" t="s">
        <v>20</v>
      </c>
      <c r="G48" s="156">
        <v>1</v>
      </c>
      <c r="J48" s="21"/>
    </row>
    <row r="49" spans="1:10" ht="25.5">
      <c r="A49" s="16">
        <v>33</v>
      </c>
      <c r="B49" s="72" t="s">
        <v>627</v>
      </c>
      <c r="C49" s="148" t="s">
        <v>554</v>
      </c>
      <c r="D49" s="149" t="s">
        <v>556</v>
      </c>
      <c r="E49" s="149"/>
      <c r="F49" s="12" t="s">
        <v>555</v>
      </c>
      <c r="G49" s="156">
        <v>1</v>
      </c>
      <c r="J49" s="21"/>
    </row>
    <row r="50" spans="1:10" ht="38.25">
      <c r="A50" s="16">
        <v>34</v>
      </c>
      <c r="B50" s="72" t="s">
        <v>627</v>
      </c>
      <c r="C50" s="148" t="s">
        <v>557</v>
      </c>
      <c r="D50" s="149" t="s">
        <v>556</v>
      </c>
      <c r="E50" s="149"/>
      <c r="F50" s="12" t="s">
        <v>20</v>
      </c>
      <c r="G50" s="156">
        <v>10</v>
      </c>
      <c r="J50" s="21"/>
    </row>
    <row r="51" spans="1:10" ht="25.5">
      <c r="A51" s="16">
        <v>35</v>
      </c>
      <c r="B51" s="72" t="s">
        <v>627</v>
      </c>
      <c r="C51" s="148" t="s">
        <v>558</v>
      </c>
      <c r="D51" s="149"/>
      <c r="E51" s="149"/>
      <c r="F51" s="12" t="s">
        <v>20</v>
      </c>
      <c r="G51" s="156">
        <v>1</v>
      </c>
      <c r="J51" s="21"/>
    </row>
    <row r="52" spans="1:10" ht="25.5">
      <c r="A52" s="16">
        <v>36</v>
      </c>
      <c r="B52" s="72" t="s">
        <v>627</v>
      </c>
      <c r="C52" s="148" t="s">
        <v>559</v>
      </c>
      <c r="D52" s="149">
        <v>5015650</v>
      </c>
      <c r="E52" s="149"/>
      <c r="F52" s="12" t="s">
        <v>20</v>
      </c>
      <c r="G52" s="156">
        <v>1</v>
      </c>
      <c r="J52" s="21"/>
    </row>
    <row r="53" spans="1:10" ht="12.75">
      <c r="A53" s="16"/>
      <c r="B53" s="72"/>
      <c r="C53" s="150" t="s">
        <v>628</v>
      </c>
      <c r="D53" s="149"/>
      <c r="E53" s="149"/>
      <c r="F53" s="12"/>
      <c r="G53" s="156"/>
      <c r="J53" s="21"/>
    </row>
    <row r="54" spans="1:7" ht="27.75" customHeight="1">
      <c r="A54" s="16">
        <v>37</v>
      </c>
      <c r="B54" s="72" t="s">
        <v>623</v>
      </c>
      <c r="C54" s="343" t="s">
        <v>629</v>
      </c>
      <c r="D54" s="344"/>
      <c r="E54" s="345"/>
      <c r="F54" s="134" t="s">
        <v>25</v>
      </c>
      <c r="G54" s="156">
        <v>1</v>
      </c>
    </row>
    <row r="55" spans="1:7" ht="30" customHeight="1">
      <c r="A55" s="16">
        <v>38</v>
      </c>
      <c r="B55" s="72" t="s">
        <v>623</v>
      </c>
      <c r="C55" s="343" t="s">
        <v>630</v>
      </c>
      <c r="D55" s="344"/>
      <c r="E55" s="345"/>
      <c r="F55" s="134" t="s">
        <v>22</v>
      </c>
      <c r="G55" s="156">
        <v>1</v>
      </c>
    </row>
    <row r="56" spans="1:9" s="43" customFormat="1" ht="61.5" customHeight="1">
      <c r="A56" s="48"/>
      <c r="B56" s="48"/>
      <c r="C56" s="277" t="str">
        <f>'Vent.'!C108</f>
        <v>Piezīme: Būvuzņēmējam  jāizvērtē  darbu  daudzumos  minēto  darbu  veikšanai  nepieciešamie  pamatmateriāli  un  palīgmateriāli, to  iegāde   un  izmaksas, konstrukciju  elementu  komplektācija  atbilstoši  izgatavotāju  firmu  instrukcijām. Visus projektā minētos materiālus iespējams aizstāt ar citu ražotāju ekvivalentiem produktiem, iepriekš saskaņojot ar projekta autoru.   </v>
      </c>
      <c r="D56" s="277"/>
      <c r="E56" s="277"/>
      <c r="F56" s="277"/>
      <c r="G56" s="277"/>
      <c r="H56" s="42"/>
      <c r="I56" s="42"/>
    </row>
    <row r="57" spans="1:7" s="26" customFormat="1" ht="12.75">
      <c r="A57" s="52"/>
      <c r="B57" s="52"/>
      <c r="C57" s="53"/>
      <c r="D57" s="147"/>
      <c r="E57" s="147"/>
      <c r="G57" s="157"/>
    </row>
    <row r="58" spans="1:7" s="26" customFormat="1" ht="12.75">
      <c r="A58" s="52"/>
      <c r="B58" s="52"/>
      <c r="C58" s="53"/>
      <c r="D58" s="147"/>
      <c r="E58" s="147"/>
      <c r="G58" s="157"/>
    </row>
    <row r="59" spans="1:7" s="26" customFormat="1" ht="12.75">
      <c r="A59" s="24" t="str">
        <f>'Buvn.kopt.'!$A$24</f>
        <v>Sastādīja: Tatjana Millersone Sert.Nr. 3-00058</v>
      </c>
      <c r="B59" s="54"/>
      <c r="C59" s="55"/>
      <c r="G59" s="157"/>
    </row>
    <row r="60" spans="1:9" ht="12.75">
      <c r="A60" s="24"/>
      <c r="B60" s="21"/>
      <c r="C60" s="56"/>
      <c r="D60" s="22"/>
      <c r="E60" s="22"/>
      <c r="F60" s="57"/>
      <c r="H60" s="22"/>
      <c r="I60" s="22"/>
    </row>
    <row r="61" spans="1:9" ht="12.75">
      <c r="A61" s="24"/>
      <c r="B61" s="21"/>
      <c r="C61" s="21"/>
      <c r="D61" s="22"/>
      <c r="E61" s="22"/>
      <c r="H61" s="22"/>
      <c r="I61" s="22"/>
    </row>
    <row r="62" spans="1:7" s="21" customFormat="1" ht="12.75">
      <c r="A62" s="58"/>
      <c r="D62" s="22"/>
      <c r="E62" s="22"/>
      <c r="F62" s="22"/>
      <c r="G62" s="158"/>
    </row>
    <row r="63" spans="1:9" ht="12.75">
      <c r="A63" s="24" t="str">
        <f>'Buvn.kopt.'!$A$27</f>
        <v>Pārbaudīja: Tatjana Millersone Sert.Nr. 3-00058</v>
      </c>
      <c r="B63" s="21"/>
      <c r="C63" s="21"/>
      <c r="D63" s="22"/>
      <c r="E63" s="22"/>
      <c r="H63" s="22"/>
      <c r="I63" s="22"/>
    </row>
    <row r="64" spans="1:9" ht="12.75">
      <c r="A64" s="21"/>
      <c r="B64" s="21"/>
      <c r="C64" s="21"/>
      <c r="H64" s="22"/>
      <c r="I64" s="22"/>
    </row>
    <row r="65" spans="1:9" ht="12.75">
      <c r="A65" s="21"/>
      <c r="B65" s="21"/>
      <c r="C65" s="21"/>
      <c r="H65" s="22"/>
      <c r="I65" s="22"/>
    </row>
    <row r="66" spans="1:9" ht="12.75">
      <c r="A66" s="21"/>
      <c r="B66" s="21"/>
      <c r="C66" s="21"/>
      <c r="H66" s="22"/>
      <c r="I66" s="22"/>
    </row>
  </sheetData>
  <sheetProtection/>
  <mergeCells count="10">
    <mergeCell ref="C56:G56"/>
    <mergeCell ref="A12:A13"/>
    <mergeCell ref="B12:B13"/>
    <mergeCell ref="C12:E13"/>
    <mergeCell ref="F12:F13"/>
    <mergeCell ref="G12:G13"/>
    <mergeCell ref="C55:E55"/>
    <mergeCell ref="C54:E54"/>
    <mergeCell ref="A1:G1"/>
    <mergeCell ref="A2:G2"/>
  </mergeCells>
  <printOptions horizontalCentered="1"/>
  <pageMargins left="0" right="0" top="0.7874015748031497" bottom="0.5118110236220472" header="0.4330708661417323" footer="0.2362204724409449"/>
  <pageSetup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sheetPr>
    <tabColor rgb="FF00B0F0"/>
  </sheetPr>
  <dimension ref="A1:I57"/>
  <sheetViews>
    <sheetView zoomScaleSheetLayoutView="85" zoomScalePageLayoutView="0" workbookViewId="0" topLeftCell="A1">
      <selection activeCell="C14" sqref="C14"/>
    </sheetView>
  </sheetViews>
  <sheetFormatPr defaultColWidth="9.140625" defaultRowHeight="12.75"/>
  <cols>
    <col min="1" max="1" width="4.57421875" style="22" customWidth="1"/>
    <col min="2" max="2" width="7.00390625" style="22" customWidth="1"/>
    <col min="3" max="3" width="26.421875" style="22" customWidth="1"/>
    <col min="4" max="4" width="12.28125" style="145" customWidth="1"/>
    <col min="5" max="5" width="10.421875" style="22" customWidth="1"/>
    <col min="6" max="6" width="15.140625" style="22" customWidth="1"/>
    <col min="7" max="7" width="12.140625" style="21" customWidth="1"/>
    <col min="8" max="8" width="9.140625" style="21" customWidth="1"/>
    <col min="9" max="9" width="11.00390625" style="22" customWidth="1"/>
    <col min="10" max="16384" width="9.140625" style="22" customWidth="1"/>
  </cols>
  <sheetData>
    <row r="1" spans="1:8" s="43" customFormat="1" ht="12.75">
      <c r="A1" s="264" t="s">
        <v>797</v>
      </c>
      <c r="B1" s="264"/>
      <c r="C1" s="264"/>
      <c r="D1" s="264"/>
      <c r="E1" s="264"/>
      <c r="F1" s="264"/>
      <c r="G1" s="41"/>
      <c r="H1" s="42"/>
    </row>
    <row r="2" spans="1:8" s="43" customFormat="1" ht="12.75">
      <c r="A2" s="279" t="s">
        <v>128</v>
      </c>
      <c r="B2" s="279"/>
      <c r="C2" s="279"/>
      <c r="D2" s="279"/>
      <c r="E2" s="279"/>
      <c r="F2" s="279"/>
      <c r="G2" s="42"/>
      <c r="H2" s="42"/>
    </row>
    <row r="3" spans="1:8" s="43" customFormat="1" ht="12.75">
      <c r="A3" s="44"/>
      <c r="B3" s="44"/>
      <c r="C3" s="44"/>
      <c r="D3" s="143"/>
      <c r="E3" s="44"/>
      <c r="F3" s="44"/>
      <c r="G3" s="42"/>
      <c r="H3" s="42"/>
    </row>
    <row r="4" spans="1:8" s="43" customFormat="1" ht="12.75">
      <c r="A4" s="45" t="str">
        <f>kop!$A$7</f>
        <v>Būves nosaukums: Daugavpils 16. Vidusskolas ēkas telpu vienkāršota atjaunošana</v>
      </c>
      <c r="B4" s="45"/>
      <c r="C4" s="42"/>
      <c r="D4" s="144"/>
      <c r="E4" s="46"/>
      <c r="F4" s="46"/>
      <c r="G4" s="42"/>
      <c r="H4" s="42"/>
    </row>
    <row r="5" spans="1:8" s="43" customFormat="1" ht="12.75">
      <c r="A5" s="45" t="str">
        <f>kop!A8</f>
        <v>Objekta nosaukums: Daugavpils 16. Vidusskolas ēkas telpu vienkāršota atjaunošana</v>
      </c>
      <c r="B5" s="45"/>
      <c r="C5" s="42"/>
      <c r="D5" s="144"/>
      <c r="E5" s="46"/>
      <c r="F5" s="46"/>
      <c r="G5" s="42"/>
      <c r="H5" s="42"/>
    </row>
    <row r="6" spans="1:8" s="43" customFormat="1" ht="12.75">
      <c r="A6" s="45" t="str">
        <f>kop!$A$9</f>
        <v>Objekta adrese: Aveņu iela 40, Daugavpils</v>
      </c>
      <c r="B6" s="45"/>
      <c r="C6" s="42"/>
      <c r="D6" s="144"/>
      <c r="E6" s="46"/>
      <c r="F6" s="46"/>
      <c r="G6" s="42"/>
      <c r="H6" s="42"/>
    </row>
    <row r="7" spans="1:8" s="43" customFormat="1" ht="12.75">
      <c r="A7" s="45" t="str">
        <f>kop!$A$10</f>
        <v>Pasūtījuma Nr.: LV-63</v>
      </c>
      <c r="B7" s="45"/>
      <c r="C7" s="42"/>
      <c r="D7" s="144"/>
      <c r="E7" s="46"/>
      <c r="F7" s="46"/>
      <c r="G7" s="42"/>
      <c r="H7" s="42"/>
    </row>
    <row r="8" spans="1:8" s="43" customFormat="1" ht="12.75">
      <c r="A8" s="45"/>
      <c r="B8" s="45"/>
      <c r="C8" s="42"/>
      <c r="D8" s="144"/>
      <c r="E8" s="46"/>
      <c r="F8" s="46"/>
      <c r="G8" s="42"/>
      <c r="H8" s="42"/>
    </row>
    <row r="9" spans="1:8" s="43" customFormat="1" ht="12.75">
      <c r="A9" s="43" t="s">
        <v>792</v>
      </c>
      <c r="C9" s="24"/>
      <c r="D9" s="145"/>
      <c r="E9" s="46"/>
      <c r="G9" s="42"/>
      <c r="H9" s="42"/>
    </row>
    <row r="10" spans="3:8" s="43" customFormat="1" ht="12.75">
      <c r="C10" s="24"/>
      <c r="D10" s="145"/>
      <c r="E10" s="46"/>
      <c r="G10" s="42"/>
      <c r="H10" s="42"/>
    </row>
    <row r="11" spans="1:8" s="43" customFormat="1" ht="12.75">
      <c r="A11" s="45"/>
      <c r="B11" s="45"/>
      <c r="C11" s="45"/>
      <c r="D11" s="146"/>
      <c r="E11" s="42"/>
      <c r="G11" s="42"/>
      <c r="H11" s="42"/>
    </row>
    <row r="12" spans="1:8" s="43" customFormat="1" ht="12.75" customHeight="1">
      <c r="A12" s="242" t="s">
        <v>3</v>
      </c>
      <c r="B12" s="242" t="s">
        <v>7</v>
      </c>
      <c r="C12" s="238" t="str">
        <f>Apkure!C12</f>
        <v>Būvdarbu nosaukums</v>
      </c>
      <c r="D12" s="239"/>
      <c r="E12" s="242" t="s">
        <v>1</v>
      </c>
      <c r="F12" s="276" t="s">
        <v>2</v>
      </c>
      <c r="G12" s="42"/>
      <c r="H12" s="42"/>
    </row>
    <row r="13" spans="1:8" s="43" customFormat="1" ht="57.75" customHeight="1">
      <c r="A13" s="243"/>
      <c r="B13" s="243"/>
      <c r="C13" s="240"/>
      <c r="D13" s="241"/>
      <c r="E13" s="243"/>
      <c r="F13" s="276"/>
      <c r="G13" s="42"/>
      <c r="H13" s="42"/>
    </row>
    <row r="14" spans="1:6" ht="12.75">
      <c r="A14" s="16"/>
      <c r="B14" s="17"/>
      <c r="C14" s="18" t="s">
        <v>129</v>
      </c>
      <c r="D14" s="23"/>
      <c r="E14" s="19"/>
      <c r="F14" s="20"/>
    </row>
    <row r="15" spans="1:9" ht="25.5">
      <c r="A15" s="16">
        <v>1</v>
      </c>
      <c r="B15" s="72" t="s">
        <v>631</v>
      </c>
      <c r="C15" s="148" t="s">
        <v>130</v>
      </c>
      <c r="D15" s="149" t="s">
        <v>10</v>
      </c>
      <c r="E15" s="12" t="s">
        <v>586</v>
      </c>
      <c r="F15" s="15">
        <v>66</v>
      </c>
      <c r="I15" s="21"/>
    </row>
    <row r="16" spans="1:9" ht="25.5">
      <c r="A16" s="16">
        <v>2</v>
      </c>
      <c r="B16" s="72" t="s">
        <v>631</v>
      </c>
      <c r="C16" s="148" t="s">
        <v>131</v>
      </c>
      <c r="D16" s="149" t="s">
        <v>10</v>
      </c>
      <c r="E16" s="12" t="s">
        <v>586</v>
      </c>
      <c r="F16" s="15">
        <v>15</v>
      </c>
      <c r="I16" s="21"/>
    </row>
    <row r="17" spans="1:9" ht="25.5">
      <c r="A17" s="16">
        <v>3</v>
      </c>
      <c r="B17" s="72" t="s">
        <v>631</v>
      </c>
      <c r="C17" s="148" t="s">
        <v>132</v>
      </c>
      <c r="D17" s="149"/>
      <c r="E17" s="12" t="s">
        <v>25</v>
      </c>
      <c r="F17" s="15">
        <v>1</v>
      </c>
      <c r="I17" s="21"/>
    </row>
    <row r="18" spans="1:9" ht="25.5">
      <c r="A18" s="16">
        <v>4</v>
      </c>
      <c r="B18" s="72" t="s">
        <v>631</v>
      </c>
      <c r="C18" s="148" t="s">
        <v>133</v>
      </c>
      <c r="D18" s="149"/>
      <c r="E18" s="12" t="s">
        <v>586</v>
      </c>
      <c r="F18" s="15">
        <v>20</v>
      </c>
      <c r="I18" s="21"/>
    </row>
    <row r="19" spans="1:9" ht="25.5">
      <c r="A19" s="16">
        <v>5</v>
      </c>
      <c r="B19" s="72" t="s">
        <v>631</v>
      </c>
      <c r="C19" s="148" t="s">
        <v>134</v>
      </c>
      <c r="D19" s="149"/>
      <c r="E19" s="12" t="s">
        <v>586</v>
      </c>
      <c r="F19" s="15">
        <v>10</v>
      </c>
      <c r="I19" s="21"/>
    </row>
    <row r="20" spans="1:9" ht="22.5">
      <c r="A20" s="16">
        <v>6</v>
      </c>
      <c r="B20" s="72" t="s">
        <v>631</v>
      </c>
      <c r="C20" s="148" t="s">
        <v>135</v>
      </c>
      <c r="D20" s="149" t="s">
        <v>10</v>
      </c>
      <c r="E20" s="12" t="s">
        <v>20</v>
      </c>
      <c r="F20" s="15">
        <v>25</v>
      </c>
      <c r="I20" s="21"/>
    </row>
    <row r="21" spans="1:9" ht="22.5">
      <c r="A21" s="16">
        <v>7</v>
      </c>
      <c r="B21" s="72" t="s">
        <v>631</v>
      </c>
      <c r="C21" s="148" t="s">
        <v>136</v>
      </c>
      <c r="D21" s="149" t="s">
        <v>10</v>
      </c>
      <c r="E21" s="12" t="s">
        <v>20</v>
      </c>
      <c r="F21" s="15">
        <v>68</v>
      </c>
      <c r="I21" s="21"/>
    </row>
    <row r="22" spans="1:9" ht="25.5">
      <c r="A22" s="16">
        <v>8</v>
      </c>
      <c r="B22" s="72" t="s">
        <v>631</v>
      </c>
      <c r="C22" s="148" t="s">
        <v>137</v>
      </c>
      <c r="D22" s="149" t="s">
        <v>138</v>
      </c>
      <c r="E22" s="12" t="s">
        <v>20</v>
      </c>
      <c r="F22" s="15">
        <v>28</v>
      </c>
      <c r="I22" s="21"/>
    </row>
    <row r="23" spans="1:9" ht="22.5">
      <c r="A23" s="16">
        <v>9</v>
      </c>
      <c r="B23" s="72" t="s">
        <v>631</v>
      </c>
      <c r="C23" s="148" t="s">
        <v>139</v>
      </c>
      <c r="D23" s="149"/>
      <c r="E23" s="12" t="s">
        <v>25</v>
      </c>
      <c r="F23" s="15">
        <v>34</v>
      </c>
      <c r="I23" s="21"/>
    </row>
    <row r="24" spans="1:9" ht="22.5">
      <c r="A24" s="16">
        <v>10</v>
      </c>
      <c r="B24" s="72" t="s">
        <v>631</v>
      </c>
      <c r="C24" s="148" t="s">
        <v>140</v>
      </c>
      <c r="D24" s="149"/>
      <c r="E24" s="12" t="s">
        <v>25</v>
      </c>
      <c r="F24" s="15">
        <v>1</v>
      </c>
      <c r="I24" s="21"/>
    </row>
    <row r="25" spans="1:9" ht="22.5">
      <c r="A25" s="16">
        <v>11</v>
      </c>
      <c r="B25" s="72" t="s">
        <v>631</v>
      </c>
      <c r="C25" s="148" t="s">
        <v>141</v>
      </c>
      <c r="D25" s="149"/>
      <c r="E25" s="12" t="s">
        <v>25</v>
      </c>
      <c r="F25" s="15">
        <v>1</v>
      </c>
      <c r="I25" s="21"/>
    </row>
    <row r="26" spans="1:9" ht="25.5">
      <c r="A26" s="16">
        <v>12</v>
      </c>
      <c r="B26" s="72" t="s">
        <v>631</v>
      </c>
      <c r="C26" s="148" t="s">
        <v>142</v>
      </c>
      <c r="D26" s="149"/>
      <c r="E26" s="12" t="s">
        <v>586</v>
      </c>
      <c r="F26" s="15">
        <v>81</v>
      </c>
      <c r="I26" s="21"/>
    </row>
    <row r="27" spans="1:9" ht="51">
      <c r="A27" s="16">
        <v>13</v>
      </c>
      <c r="B27" s="72" t="s">
        <v>631</v>
      </c>
      <c r="C27" s="148" t="s">
        <v>143</v>
      </c>
      <c r="D27" s="149"/>
      <c r="E27" s="12" t="s">
        <v>25</v>
      </c>
      <c r="F27" s="15">
        <v>1</v>
      </c>
      <c r="I27" s="21"/>
    </row>
    <row r="28" spans="1:9" ht="12.75">
      <c r="A28" s="16"/>
      <c r="B28" s="72"/>
      <c r="C28" s="150" t="s">
        <v>144</v>
      </c>
      <c r="D28" s="149"/>
      <c r="E28" s="12"/>
      <c r="F28" s="15"/>
      <c r="I28" s="21"/>
    </row>
    <row r="29" spans="1:9" ht="25.5">
      <c r="A29" s="16">
        <v>14</v>
      </c>
      <c r="B29" s="72" t="s">
        <v>632</v>
      </c>
      <c r="C29" s="148" t="s">
        <v>145</v>
      </c>
      <c r="D29" s="149" t="s">
        <v>146</v>
      </c>
      <c r="E29" s="12" t="s">
        <v>586</v>
      </c>
      <c r="F29" s="15">
        <v>62</v>
      </c>
      <c r="I29" s="21"/>
    </row>
    <row r="30" spans="1:9" ht="25.5">
      <c r="A30" s="16">
        <v>15</v>
      </c>
      <c r="B30" s="72" t="s">
        <v>632</v>
      </c>
      <c r="C30" s="148" t="s">
        <v>145</v>
      </c>
      <c r="D30" s="149" t="s">
        <v>147</v>
      </c>
      <c r="E30" s="12" t="s">
        <v>586</v>
      </c>
      <c r="F30" s="15">
        <v>17</v>
      </c>
      <c r="I30" s="21"/>
    </row>
    <row r="31" spans="1:9" ht="25.5">
      <c r="A31" s="16">
        <v>16</v>
      </c>
      <c r="B31" s="72" t="s">
        <v>632</v>
      </c>
      <c r="C31" s="148" t="s">
        <v>148</v>
      </c>
      <c r="D31" s="149" t="s">
        <v>146</v>
      </c>
      <c r="E31" s="12" t="s">
        <v>25</v>
      </c>
      <c r="F31" s="15">
        <v>1</v>
      </c>
      <c r="I31" s="21"/>
    </row>
    <row r="32" spans="1:9" ht="25.5">
      <c r="A32" s="16">
        <v>17</v>
      </c>
      <c r="B32" s="72" t="s">
        <v>632</v>
      </c>
      <c r="C32" s="148" t="s">
        <v>148</v>
      </c>
      <c r="D32" s="149" t="s">
        <v>147</v>
      </c>
      <c r="E32" s="12" t="s">
        <v>25</v>
      </c>
      <c r="F32" s="15">
        <v>1</v>
      </c>
      <c r="I32" s="21"/>
    </row>
    <row r="33" spans="1:9" ht="22.5">
      <c r="A33" s="16">
        <v>18</v>
      </c>
      <c r="B33" s="72" t="s">
        <v>632</v>
      </c>
      <c r="C33" s="148" t="s">
        <v>149</v>
      </c>
      <c r="D33" s="149"/>
      <c r="E33" s="12" t="s">
        <v>25</v>
      </c>
      <c r="F33" s="15">
        <v>34</v>
      </c>
      <c r="I33" s="21"/>
    </row>
    <row r="34" spans="1:9" ht="22.5">
      <c r="A34" s="16">
        <v>19</v>
      </c>
      <c r="B34" s="72" t="s">
        <v>632</v>
      </c>
      <c r="C34" s="148" t="s">
        <v>150</v>
      </c>
      <c r="D34" s="149" t="s">
        <v>146</v>
      </c>
      <c r="E34" s="12" t="s">
        <v>20</v>
      </c>
      <c r="F34" s="15">
        <v>12</v>
      </c>
      <c r="I34" s="21"/>
    </row>
    <row r="35" spans="1:9" ht="22.5">
      <c r="A35" s="16">
        <v>20</v>
      </c>
      <c r="B35" s="72" t="s">
        <v>632</v>
      </c>
      <c r="C35" s="148" t="s">
        <v>151</v>
      </c>
      <c r="D35" s="149"/>
      <c r="E35" s="12" t="s">
        <v>25</v>
      </c>
      <c r="F35" s="15">
        <v>12</v>
      </c>
      <c r="I35" s="21"/>
    </row>
    <row r="36" spans="1:9" ht="22.5">
      <c r="A36" s="16">
        <v>21</v>
      </c>
      <c r="B36" s="72" t="s">
        <v>632</v>
      </c>
      <c r="C36" s="148" t="s">
        <v>152</v>
      </c>
      <c r="D36" s="149" t="s">
        <v>146</v>
      </c>
      <c r="E36" s="12" t="s">
        <v>20</v>
      </c>
      <c r="F36" s="15">
        <v>6</v>
      </c>
      <c r="I36" s="21"/>
    </row>
    <row r="37" spans="1:9" ht="22.5">
      <c r="A37" s="16">
        <v>22</v>
      </c>
      <c r="B37" s="72" t="s">
        <v>632</v>
      </c>
      <c r="C37" s="148" t="s">
        <v>153</v>
      </c>
      <c r="D37" s="149" t="s">
        <v>154</v>
      </c>
      <c r="E37" s="12" t="s">
        <v>20</v>
      </c>
      <c r="F37" s="15">
        <v>12</v>
      </c>
      <c r="I37" s="21"/>
    </row>
    <row r="38" spans="1:9" ht="25.5">
      <c r="A38" s="16">
        <v>23</v>
      </c>
      <c r="B38" s="72" t="s">
        <v>632</v>
      </c>
      <c r="C38" s="148" t="s">
        <v>155</v>
      </c>
      <c r="D38" s="149"/>
      <c r="E38" s="12" t="s">
        <v>586</v>
      </c>
      <c r="F38" s="15">
        <v>89</v>
      </c>
      <c r="I38" s="21"/>
    </row>
    <row r="39" spans="1:9" ht="39.75" customHeight="1">
      <c r="A39" s="16">
        <v>24</v>
      </c>
      <c r="B39" s="72" t="s">
        <v>632</v>
      </c>
      <c r="C39" s="346" t="s">
        <v>156</v>
      </c>
      <c r="D39" s="347"/>
      <c r="E39" s="12" t="s">
        <v>25</v>
      </c>
      <c r="F39" s="15">
        <v>1</v>
      </c>
      <c r="I39" s="21"/>
    </row>
    <row r="40" spans="1:9" ht="27" customHeight="1">
      <c r="A40" s="16"/>
      <c r="B40" s="72"/>
      <c r="C40" s="348" t="s">
        <v>633</v>
      </c>
      <c r="D40" s="349"/>
      <c r="E40" s="12"/>
      <c r="F40" s="15"/>
      <c r="I40" s="21"/>
    </row>
    <row r="41" spans="1:9" ht="25.5">
      <c r="A41" s="16">
        <v>25</v>
      </c>
      <c r="B41" s="72" t="s">
        <v>603</v>
      </c>
      <c r="C41" s="148" t="s">
        <v>145</v>
      </c>
      <c r="D41" s="149" t="s">
        <v>146</v>
      </c>
      <c r="E41" s="12" t="s">
        <v>586</v>
      </c>
      <c r="F41" s="15">
        <v>21</v>
      </c>
      <c r="I41" s="21"/>
    </row>
    <row r="42" spans="1:9" ht="25.5">
      <c r="A42" s="16">
        <v>26</v>
      </c>
      <c r="B42" s="72" t="s">
        <v>603</v>
      </c>
      <c r="C42" s="148" t="s">
        <v>157</v>
      </c>
      <c r="D42" s="149" t="s">
        <v>147</v>
      </c>
      <c r="E42" s="12" t="s">
        <v>586</v>
      </c>
      <c r="F42" s="15">
        <v>17</v>
      </c>
      <c r="I42" s="21"/>
    </row>
    <row r="43" spans="1:9" ht="22.5">
      <c r="A43" s="16">
        <v>27</v>
      </c>
      <c r="B43" s="72" t="s">
        <v>603</v>
      </c>
      <c r="C43" s="148" t="s">
        <v>158</v>
      </c>
      <c r="D43" s="149" t="s">
        <v>10</v>
      </c>
      <c r="E43" s="12" t="s">
        <v>586</v>
      </c>
      <c r="F43" s="15">
        <v>7</v>
      </c>
      <c r="I43" s="21"/>
    </row>
    <row r="44" spans="1:9" ht="22.5">
      <c r="A44" s="16">
        <v>28</v>
      </c>
      <c r="B44" s="72" t="s">
        <v>603</v>
      </c>
      <c r="C44" s="148" t="s">
        <v>158</v>
      </c>
      <c r="D44" s="149" t="s">
        <v>11</v>
      </c>
      <c r="E44" s="12" t="s">
        <v>586</v>
      </c>
      <c r="F44" s="15">
        <v>20</v>
      </c>
      <c r="I44" s="21"/>
    </row>
    <row r="45" spans="1:9" ht="22.5">
      <c r="A45" s="16">
        <v>29</v>
      </c>
      <c r="B45" s="72" t="s">
        <v>603</v>
      </c>
      <c r="C45" s="148" t="s">
        <v>158</v>
      </c>
      <c r="D45" s="149" t="s">
        <v>12</v>
      </c>
      <c r="E45" s="12" t="s">
        <v>586</v>
      </c>
      <c r="F45" s="15">
        <v>4</v>
      </c>
      <c r="I45" s="21"/>
    </row>
    <row r="46" spans="1:9" ht="22.5">
      <c r="A46" s="16">
        <v>30</v>
      </c>
      <c r="B46" s="72" t="s">
        <v>603</v>
      </c>
      <c r="C46" s="148" t="s">
        <v>159</v>
      </c>
      <c r="D46" s="149" t="s">
        <v>160</v>
      </c>
      <c r="E46" s="12" t="s">
        <v>586</v>
      </c>
      <c r="F46" s="15">
        <v>3</v>
      </c>
      <c r="I46" s="21"/>
    </row>
    <row r="47" spans="1:8" s="43" customFormat="1" ht="63" customHeight="1">
      <c r="A47" s="48"/>
      <c r="B47" s="48"/>
      <c r="C47" s="81" t="str">
        <f>'EL'!C56</f>
        <v>Piezīme: Būvuzņēmējam  jāizvērtē  darbu  daudzumos  minēto  darbu  veikšanai  nepieciešamie  pamatmateriāli  un  palīgmateriāli, to  iegāde   un  izmaksas, konstrukciju  elementu  komplektācija  atbilstoši  izgatavotāju  firmu  instrukcijām. Visus projektā minētos materiālus iespējams aizstāt ar citu ražotāju ekvivalentiem produktiem, iepriekš saskaņojot ar projekta autoru.   </v>
      </c>
      <c r="D47" s="82"/>
      <c r="E47" s="82"/>
      <c r="F47" s="82"/>
      <c r="G47" s="42"/>
      <c r="H47" s="42"/>
    </row>
    <row r="48" spans="1:4" s="26" customFormat="1" ht="12.75">
      <c r="A48" s="52"/>
      <c r="B48" s="52"/>
      <c r="C48" s="53"/>
      <c r="D48" s="147"/>
    </row>
    <row r="49" spans="1:4" s="26" customFormat="1" ht="12.75">
      <c r="A49" s="52"/>
      <c r="B49" s="52"/>
      <c r="C49" s="53"/>
      <c r="D49" s="147"/>
    </row>
    <row r="50" spans="1:3" s="26" customFormat="1" ht="12.75">
      <c r="A50" s="24" t="str">
        <f>'Buvn.kopt.'!$A$24</f>
        <v>Sastādīja: Tatjana Millersone Sert.Nr. 3-00058</v>
      </c>
      <c r="B50" s="54"/>
      <c r="C50" s="55"/>
    </row>
    <row r="51" spans="1:8" ht="12.75">
      <c r="A51" s="24"/>
      <c r="B51" s="21"/>
      <c r="C51" s="56"/>
      <c r="D51" s="22"/>
      <c r="F51" s="57"/>
      <c r="G51" s="22"/>
      <c r="H51" s="22"/>
    </row>
    <row r="52" spans="1:8" ht="12.75">
      <c r="A52" s="24"/>
      <c r="B52" s="21"/>
      <c r="C52" s="21"/>
      <c r="D52" s="22"/>
      <c r="G52" s="22"/>
      <c r="H52" s="22"/>
    </row>
    <row r="53" spans="1:6" s="21" customFormat="1" ht="12.75">
      <c r="A53" s="58"/>
      <c r="D53" s="22"/>
      <c r="E53" s="22"/>
      <c r="F53" s="22"/>
    </row>
    <row r="54" spans="1:8" ht="12.75">
      <c r="A54" s="24" t="str">
        <f>'Buvn.kopt.'!$A$27</f>
        <v>Pārbaudīja: Tatjana Millersone Sert.Nr. 3-00058</v>
      </c>
      <c r="B54" s="21"/>
      <c r="C54" s="21"/>
      <c r="D54" s="22"/>
      <c r="G54" s="22"/>
      <c r="H54" s="22"/>
    </row>
    <row r="55" spans="1:8" ht="12.75">
      <c r="A55" s="21"/>
      <c r="B55" s="21"/>
      <c r="C55" s="21"/>
      <c r="G55" s="22"/>
      <c r="H55" s="22"/>
    </row>
    <row r="56" spans="1:8" ht="12.75">
      <c r="A56" s="21"/>
      <c r="B56" s="21"/>
      <c r="C56" s="21"/>
      <c r="G56" s="22"/>
      <c r="H56" s="22"/>
    </row>
    <row r="57" spans="1:8" ht="12.75">
      <c r="A57" s="21"/>
      <c r="B57" s="21"/>
      <c r="C57" s="21"/>
      <c r="G57" s="22"/>
      <c r="H57" s="22"/>
    </row>
  </sheetData>
  <sheetProtection/>
  <mergeCells count="10">
    <mergeCell ref="C47:F47"/>
    <mergeCell ref="C39:D39"/>
    <mergeCell ref="C40:D40"/>
    <mergeCell ref="A1:F1"/>
    <mergeCell ref="A2:F2"/>
    <mergeCell ref="A12:A13"/>
    <mergeCell ref="B12:B13"/>
    <mergeCell ref="C12:D13"/>
    <mergeCell ref="E12:E13"/>
    <mergeCell ref="F12:F13"/>
  </mergeCells>
  <printOptions horizontalCentered="1"/>
  <pageMargins left="0" right="0" top="0.5905511811023623" bottom="0.3937007874015748" header="0.4330708661417323" footer="0.2362204724409449"/>
  <pageSetup horizontalDpi="600" verticalDpi="600" orientation="landscape" paperSize="9" scale="85" r:id="rId1"/>
</worksheet>
</file>

<file path=xl/worksheets/sheet15.xml><?xml version="1.0" encoding="utf-8"?>
<worksheet xmlns="http://schemas.openxmlformats.org/spreadsheetml/2006/main" xmlns:r="http://schemas.openxmlformats.org/officeDocument/2006/relationships">
  <sheetPr>
    <tabColor rgb="FF00B0F0"/>
  </sheetPr>
  <dimension ref="A1:E52"/>
  <sheetViews>
    <sheetView zoomScale="70" zoomScaleNormal="70" zoomScaleSheetLayoutView="85" zoomScalePageLayoutView="0" workbookViewId="0" topLeftCell="A1">
      <selection activeCell="C14" sqref="C14"/>
    </sheetView>
  </sheetViews>
  <sheetFormatPr defaultColWidth="9.140625" defaultRowHeight="12.75"/>
  <cols>
    <col min="1" max="1" width="4.57421875" style="22" customWidth="1"/>
    <col min="2" max="2" width="6.8515625" style="22" customWidth="1"/>
    <col min="3" max="3" width="40.57421875" style="22" customWidth="1"/>
    <col min="4" max="4" width="10.28125" style="22" customWidth="1"/>
    <col min="5" max="5" width="11.28125" style="22" customWidth="1"/>
    <col min="6" max="16384" width="9.140625" style="22" customWidth="1"/>
  </cols>
  <sheetData>
    <row r="1" spans="1:5" s="43" customFormat="1" ht="12.75">
      <c r="A1" s="264" t="s">
        <v>798</v>
      </c>
      <c r="B1" s="264"/>
      <c r="C1" s="264"/>
      <c r="D1" s="264"/>
      <c r="E1" s="264"/>
    </row>
    <row r="2" spans="1:5" s="43" customFormat="1" ht="12.75">
      <c r="A2" s="279" t="s">
        <v>450</v>
      </c>
      <c r="B2" s="279"/>
      <c r="C2" s="279"/>
      <c r="D2" s="279"/>
      <c r="E2" s="279"/>
    </row>
    <row r="3" spans="1:5" s="43" customFormat="1" ht="12.75">
      <c r="A3" s="44"/>
      <c r="B3" s="44"/>
      <c r="C3" s="44"/>
      <c r="D3" s="44"/>
      <c r="E3" s="44"/>
    </row>
    <row r="4" spans="1:5" s="43" customFormat="1" ht="12.75">
      <c r="A4" s="45" t="str">
        <f>kop!$A$7</f>
        <v>Būves nosaukums: Daugavpils 16. Vidusskolas ēkas telpu vienkāršota atjaunošana</v>
      </c>
      <c r="B4" s="45"/>
      <c r="C4" s="42"/>
      <c r="D4" s="46"/>
      <c r="E4" s="46"/>
    </row>
    <row r="5" spans="1:5" s="43" customFormat="1" ht="12.75">
      <c r="A5" s="45" t="str">
        <f>kop!A8</f>
        <v>Objekta nosaukums: Daugavpils 16. Vidusskolas ēkas telpu vienkāršota atjaunošana</v>
      </c>
      <c r="B5" s="45"/>
      <c r="C5" s="42"/>
      <c r="D5" s="46"/>
      <c r="E5" s="46"/>
    </row>
    <row r="6" spans="1:5" s="43" customFormat="1" ht="12.75">
      <c r="A6" s="45" t="str">
        <f>kop!$A$9</f>
        <v>Objekta adrese: Aveņu iela 40, Daugavpils</v>
      </c>
      <c r="B6" s="45"/>
      <c r="C6" s="42"/>
      <c r="D6" s="46"/>
      <c r="E6" s="46"/>
    </row>
    <row r="7" spans="1:5" s="43" customFormat="1" ht="12.75">
      <c r="A7" s="45" t="str">
        <f>kop!$A$10</f>
        <v>Pasūtījuma Nr.: LV-63</v>
      </c>
      <c r="B7" s="45"/>
      <c r="C7" s="42"/>
      <c r="D7" s="46"/>
      <c r="E7" s="46"/>
    </row>
    <row r="8" spans="1:5" s="43" customFormat="1" ht="12.75">
      <c r="A8" s="45"/>
      <c r="B8" s="45"/>
      <c r="C8" s="42"/>
      <c r="D8" s="46"/>
      <c r="E8" s="46"/>
    </row>
    <row r="9" spans="1:4" s="43" customFormat="1" ht="12.75">
      <c r="A9" s="43" t="s">
        <v>791</v>
      </c>
      <c r="C9" s="24"/>
      <c r="D9" s="46"/>
    </row>
    <row r="10" spans="3:4" s="43" customFormat="1" ht="12.75">
      <c r="C10" s="24"/>
      <c r="D10" s="46"/>
    </row>
    <row r="11" spans="1:4" s="43" customFormat="1" ht="12.75">
      <c r="A11" s="45"/>
      <c r="B11" s="45"/>
      <c r="C11" s="45"/>
      <c r="D11" s="42"/>
    </row>
    <row r="12" spans="1:5" s="43" customFormat="1" ht="12.75" customHeight="1">
      <c r="A12" s="242" t="s">
        <v>3</v>
      </c>
      <c r="B12" s="242" t="s">
        <v>7</v>
      </c>
      <c r="C12" s="238" t="str">
        <f>Apkure!C12</f>
        <v>Būvdarbu nosaukums</v>
      </c>
      <c r="D12" s="242" t="s">
        <v>1</v>
      </c>
      <c r="E12" s="276" t="s">
        <v>2</v>
      </c>
    </row>
    <row r="13" spans="1:5" s="43" customFormat="1" ht="57.75" customHeight="1">
      <c r="A13" s="243"/>
      <c r="B13" s="243"/>
      <c r="C13" s="240"/>
      <c r="D13" s="243"/>
      <c r="E13" s="276"/>
    </row>
    <row r="14" spans="1:5" ht="12.75">
      <c r="A14" s="16"/>
      <c r="B14" s="17"/>
      <c r="C14" s="18"/>
      <c r="D14" s="19"/>
      <c r="E14" s="20"/>
    </row>
    <row r="15" spans="1:5" ht="14.25" customHeight="1">
      <c r="A15" s="16">
        <v>1</v>
      </c>
      <c r="B15" s="72" t="s">
        <v>634</v>
      </c>
      <c r="C15" s="148" t="s">
        <v>451</v>
      </c>
      <c r="D15" s="12" t="s">
        <v>25</v>
      </c>
      <c r="E15" s="15">
        <v>1</v>
      </c>
    </row>
    <row r="16" spans="1:5" ht="14.25" customHeight="1">
      <c r="A16" s="16">
        <v>2</v>
      </c>
      <c r="B16" s="72" t="s">
        <v>634</v>
      </c>
      <c r="C16" s="148" t="s">
        <v>452</v>
      </c>
      <c r="D16" s="12" t="s">
        <v>25</v>
      </c>
      <c r="E16" s="15">
        <v>3</v>
      </c>
    </row>
    <row r="17" spans="1:5" ht="25.5">
      <c r="A17" s="16">
        <v>3</v>
      </c>
      <c r="B17" s="72" t="s">
        <v>634</v>
      </c>
      <c r="C17" s="148" t="s">
        <v>453</v>
      </c>
      <c r="D17" s="12" t="s">
        <v>25</v>
      </c>
      <c r="E17" s="15">
        <v>1</v>
      </c>
    </row>
    <row r="18" spans="1:5" ht="25.5">
      <c r="A18" s="16">
        <v>4</v>
      </c>
      <c r="B18" s="72" t="s">
        <v>634</v>
      </c>
      <c r="C18" s="148" t="s">
        <v>454</v>
      </c>
      <c r="D18" s="12" t="s">
        <v>25</v>
      </c>
      <c r="E18" s="15">
        <v>4</v>
      </c>
    </row>
    <row r="19" spans="1:5" ht="15" customHeight="1">
      <c r="A19" s="16">
        <v>5</v>
      </c>
      <c r="B19" s="72" t="s">
        <v>634</v>
      </c>
      <c r="C19" s="148" t="s">
        <v>455</v>
      </c>
      <c r="D19" s="12" t="s">
        <v>25</v>
      </c>
      <c r="E19" s="15">
        <v>2</v>
      </c>
    </row>
    <row r="20" spans="1:5" ht="25.5">
      <c r="A20" s="16">
        <v>6</v>
      </c>
      <c r="B20" s="72" t="s">
        <v>634</v>
      </c>
      <c r="C20" s="148" t="s">
        <v>456</v>
      </c>
      <c r="D20" s="12" t="s">
        <v>25</v>
      </c>
      <c r="E20" s="15">
        <v>2</v>
      </c>
    </row>
    <row r="21" spans="1:5" ht="12" customHeight="1">
      <c r="A21" s="16">
        <v>7</v>
      </c>
      <c r="B21" s="72" t="s">
        <v>634</v>
      </c>
      <c r="C21" s="148" t="s">
        <v>457</v>
      </c>
      <c r="D21" s="12" t="s">
        <v>25</v>
      </c>
      <c r="E21" s="15">
        <v>3</v>
      </c>
    </row>
    <row r="22" spans="1:5" ht="12" customHeight="1">
      <c r="A22" s="16">
        <v>8</v>
      </c>
      <c r="B22" s="72" t="s">
        <v>634</v>
      </c>
      <c r="C22" s="148" t="s">
        <v>458</v>
      </c>
      <c r="D22" s="12" t="s">
        <v>25</v>
      </c>
      <c r="E22" s="15">
        <v>4</v>
      </c>
    </row>
    <row r="23" spans="1:5" ht="12" customHeight="1">
      <c r="A23" s="16">
        <v>9</v>
      </c>
      <c r="B23" s="72" t="s">
        <v>634</v>
      </c>
      <c r="C23" s="148" t="s">
        <v>459</v>
      </c>
      <c r="D23" s="12" t="s">
        <v>25</v>
      </c>
      <c r="E23" s="15">
        <v>8</v>
      </c>
    </row>
    <row r="24" spans="1:5" ht="12" customHeight="1">
      <c r="A24" s="16">
        <v>10</v>
      </c>
      <c r="B24" s="72" t="s">
        <v>634</v>
      </c>
      <c r="C24" s="148" t="s">
        <v>460</v>
      </c>
      <c r="D24" s="12" t="s">
        <v>25</v>
      </c>
      <c r="E24" s="15">
        <v>40</v>
      </c>
    </row>
    <row r="25" spans="1:5" ht="12" customHeight="1">
      <c r="A25" s="16">
        <v>11</v>
      </c>
      <c r="B25" s="72" t="s">
        <v>634</v>
      </c>
      <c r="C25" s="148" t="s">
        <v>461</v>
      </c>
      <c r="D25" s="12" t="s">
        <v>25</v>
      </c>
      <c r="E25" s="15">
        <v>1</v>
      </c>
    </row>
    <row r="26" spans="1:5" ht="12" customHeight="1">
      <c r="A26" s="16">
        <v>12</v>
      </c>
      <c r="B26" s="72" t="s">
        <v>634</v>
      </c>
      <c r="C26" s="148" t="s">
        <v>462</v>
      </c>
      <c r="D26" s="12" t="s">
        <v>25</v>
      </c>
      <c r="E26" s="15">
        <v>2</v>
      </c>
    </row>
    <row r="27" spans="1:5" ht="12" customHeight="1">
      <c r="A27" s="16">
        <v>13</v>
      </c>
      <c r="B27" s="72" t="s">
        <v>634</v>
      </c>
      <c r="C27" s="148" t="s">
        <v>463</v>
      </c>
      <c r="D27" s="12" t="s">
        <v>25</v>
      </c>
      <c r="E27" s="15">
        <v>1</v>
      </c>
    </row>
    <row r="28" spans="1:5" ht="12" customHeight="1">
      <c r="A28" s="16">
        <v>14</v>
      </c>
      <c r="B28" s="72" t="s">
        <v>634</v>
      </c>
      <c r="C28" s="148" t="s">
        <v>464</v>
      </c>
      <c r="D28" s="12" t="s">
        <v>25</v>
      </c>
      <c r="E28" s="15">
        <v>1</v>
      </c>
    </row>
    <row r="29" spans="1:5" ht="25.5">
      <c r="A29" s="16">
        <v>15</v>
      </c>
      <c r="B29" s="72" t="s">
        <v>634</v>
      </c>
      <c r="C29" s="148" t="s">
        <v>465</v>
      </c>
      <c r="D29" s="12" t="s">
        <v>25</v>
      </c>
      <c r="E29" s="15">
        <v>305</v>
      </c>
    </row>
    <row r="30" spans="1:5" ht="12" customHeight="1">
      <c r="A30" s="16">
        <v>16</v>
      </c>
      <c r="B30" s="72" t="s">
        <v>634</v>
      </c>
      <c r="C30" s="148" t="s">
        <v>466</v>
      </c>
      <c r="D30" s="12" t="s">
        <v>25</v>
      </c>
      <c r="E30" s="15">
        <v>6</v>
      </c>
    </row>
    <row r="31" spans="1:5" ht="25.5">
      <c r="A31" s="16">
        <v>17</v>
      </c>
      <c r="B31" s="72" t="s">
        <v>634</v>
      </c>
      <c r="C31" s="148" t="s">
        <v>467</v>
      </c>
      <c r="D31" s="12" t="s">
        <v>25</v>
      </c>
      <c r="E31" s="15">
        <v>59</v>
      </c>
    </row>
    <row r="32" spans="1:5" ht="25.5">
      <c r="A32" s="16">
        <v>18</v>
      </c>
      <c r="B32" s="72" t="s">
        <v>634</v>
      </c>
      <c r="C32" s="148" t="s">
        <v>468</v>
      </c>
      <c r="D32" s="12" t="s">
        <v>25</v>
      </c>
      <c r="E32" s="15">
        <v>59</v>
      </c>
    </row>
    <row r="33" spans="1:5" ht="15" customHeight="1">
      <c r="A33" s="16">
        <v>19</v>
      </c>
      <c r="B33" s="72" t="s">
        <v>634</v>
      </c>
      <c r="C33" s="148" t="s">
        <v>469</v>
      </c>
      <c r="D33" s="12" t="s">
        <v>25</v>
      </c>
      <c r="E33" s="15">
        <v>305</v>
      </c>
    </row>
    <row r="34" spans="1:5" ht="15" customHeight="1">
      <c r="A34" s="16">
        <v>20</v>
      </c>
      <c r="B34" s="72" t="s">
        <v>634</v>
      </c>
      <c r="C34" s="148" t="s">
        <v>470</v>
      </c>
      <c r="D34" s="12" t="s">
        <v>23</v>
      </c>
      <c r="E34" s="15">
        <v>9000</v>
      </c>
    </row>
    <row r="35" spans="1:5" ht="15" customHeight="1">
      <c r="A35" s="16">
        <v>21</v>
      </c>
      <c r="B35" s="72" t="s">
        <v>634</v>
      </c>
      <c r="C35" s="148" t="s">
        <v>471</v>
      </c>
      <c r="D35" s="12" t="s">
        <v>23</v>
      </c>
      <c r="E35" s="15">
        <v>150</v>
      </c>
    </row>
    <row r="36" spans="1:5" ht="15" customHeight="1">
      <c r="A36" s="16">
        <v>22</v>
      </c>
      <c r="B36" s="72" t="s">
        <v>634</v>
      </c>
      <c r="C36" s="148" t="s">
        <v>472</v>
      </c>
      <c r="D36" s="12" t="s">
        <v>23</v>
      </c>
      <c r="E36" s="15">
        <v>25</v>
      </c>
    </row>
    <row r="37" spans="1:5" ht="15" customHeight="1">
      <c r="A37" s="16">
        <v>23</v>
      </c>
      <c r="B37" s="72" t="s">
        <v>634</v>
      </c>
      <c r="C37" s="148" t="s">
        <v>473</v>
      </c>
      <c r="D37" s="12" t="s">
        <v>23</v>
      </c>
      <c r="E37" s="15">
        <v>5000</v>
      </c>
    </row>
    <row r="38" spans="1:5" ht="15" customHeight="1">
      <c r="A38" s="16">
        <v>24</v>
      </c>
      <c r="B38" s="72" t="s">
        <v>634</v>
      </c>
      <c r="C38" s="148" t="s">
        <v>474</v>
      </c>
      <c r="D38" s="12" t="s">
        <v>23</v>
      </c>
      <c r="E38" s="15">
        <v>10</v>
      </c>
    </row>
    <row r="39" spans="1:5" ht="15" customHeight="1">
      <c r="A39" s="16">
        <v>25</v>
      </c>
      <c r="B39" s="72" t="s">
        <v>634</v>
      </c>
      <c r="C39" s="148" t="s">
        <v>475</v>
      </c>
      <c r="D39" s="12" t="s">
        <v>23</v>
      </c>
      <c r="E39" s="15">
        <v>40</v>
      </c>
    </row>
    <row r="40" spans="1:5" ht="15" customHeight="1">
      <c r="A40" s="16">
        <v>26</v>
      </c>
      <c r="B40" s="72" t="s">
        <v>634</v>
      </c>
      <c r="C40" s="148" t="s">
        <v>476</v>
      </c>
      <c r="D40" s="12" t="s">
        <v>25</v>
      </c>
      <c r="E40" s="15">
        <v>10</v>
      </c>
    </row>
    <row r="41" spans="1:5" ht="30" customHeight="1">
      <c r="A41" s="16">
        <v>27</v>
      </c>
      <c r="B41" s="72" t="s">
        <v>623</v>
      </c>
      <c r="C41" s="151" t="s">
        <v>630</v>
      </c>
      <c r="D41" s="12" t="s">
        <v>25</v>
      </c>
      <c r="E41" s="15">
        <v>1</v>
      </c>
    </row>
    <row r="42" spans="1:5" s="43" customFormat="1" ht="57" customHeight="1">
      <c r="A42" s="48"/>
      <c r="B42" s="48"/>
      <c r="C42" s="277" t="str">
        <f>'Demont.'!A20</f>
        <v>Piezīme: Būvuzņēmējam  jāizvērtē  darbu  daudzumos  minēto  darbu  veikšanai  nepieciešamie  pamatmateriāli  un  palīgmateriāli, to  iegāde   un  izmaksas, konstrukciju  elementu  komplektācija  atbilstoši  izgatavotāju  firmu  instrukcijām. Visus projektā minētos materiālus iespējams aizstāt ar citu ražotāju ekvivalentiem produktiem, iepriekš saskaņojot ar projekta autoru.   </v>
      </c>
      <c r="D42" s="277"/>
      <c r="E42" s="277"/>
    </row>
    <row r="43" spans="1:3" s="26" customFormat="1" ht="12.75">
      <c r="A43" s="52"/>
      <c r="B43" s="52"/>
      <c r="C43" s="53"/>
    </row>
    <row r="44" spans="1:3" s="26" customFormat="1" ht="12.75">
      <c r="A44" s="52"/>
      <c r="B44" s="52"/>
      <c r="C44" s="53"/>
    </row>
    <row r="45" spans="1:3" s="26" customFormat="1" ht="12.75">
      <c r="A45" s="52"/>
      <c r="B45" s="52"/>
      <c r="C45" s="53"/>
    </row>
    <row r="46" spans="1:3" s="26" customFormat="1" ht="12.75">
      <c r="A46" s="52"/>
      <c r="B46" s="52"/>
      <c r="C46" s="53"/>
    </row>
    <row r="47" spans="1:3" s="26" customFormat="1" ht="12.75">
      <c r="A47" s="24" t="str">
        <f>'Buvn.kopt.'!$A$24</f>
        <v>Sastādīja: Tatjana Millersone Sert.Nr. 3-00058</v>
      </c>
      <c r="B47" s="54"/>
      <c r="C47" s="55"/>
    </row>
    <row r="48" spans="1:3" ht="12.75">
      <c r="A48" s="24"/>
      <c r="B48" s="21"/>
      <c r="C48" s="56"/>
    </row>
    <row r="49" spans="1:3" ht="12.75">
      <c r="A49" s="24"/>
      <c r="B49" s="21"/>
      <c r="C49" s="21"/>
    </row>
    <row r="50" spans="1:5" s="21" customFormat="1" ht="12.75">
      <c r="A50" s="58"/>
      <c r="D50" s="22"/>
      <c r="E50" s="22"/>
    </row>
    <row r="51" spans="1:3" ht="12.75">
      <c r="A51" s="24" t="str">
        <f>'Buvn.kopt.'!$A$27</f>
        <v>Pārbaudīja: Tatjana Millersone Sert.Nr. 3-00058</v>
      </c>
      <c r="B51" s="21"/>
      <c r="C51" s="21"/>
    </row>
    <row r="52" spans="1:3" ht="12.75">
      <c r="A52" s="21"/>
      <c r="B52" s="21"/>
      <c r="C52" s="21"/>
    </row>
  </sheetData>
  <sheetProtection/>
  <mergeCells count="8">
    <mergeCell ref="C42:E42"/>
    <mergeCell ref="A12:A13"/>
    <mergeCell ref="A1:E1"/>
    <mergeCell ref="A2:E2"/>
    <mergeCell ref="B12:B13"/>
    <mergeCell ref="C12:C13"/>
    <mergeCell ref="D12:D13"/>
    <mergeCell ref="E12:E13"/>
  </mergeCells>
  <printOptions horizontalCentered="1"/>
  <pageMargins left="0" right="0" top="0.7874015748031497" bottom="0.3937007874015748" header="0.4330708661417323" footer="0.2362204724409449"/>
  <pageSetup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sheetPr>
    <tabColor rgb="FF00B0F0"/>
  </sheetPr>
  <dimension ref="A1:H80"/>
  <sheetViews>
    <sheetView zoomScale="90" zoomScaleNormal="90" zoomScaleSheetLayoutView="85" zoomScalePageLayoutView="0" workbookViewId="0" topLeftCell="A1">
      <selection activeCell="A9" sqref="A9"/>
    </sheetView>
  </sheetViews>
  <sheetFormatPr defaultColWidth="9.140625" defaultRowHeight="12.75"/>
  <cols>
    <col min="1" max="1" width="4.57421875" style="22" customWidth="1"/>
    <col min="2" max="2" width="6.7109375" style="22" customWidth="1"/>
    <col min="3" max="3" width="40.57421875" style="22" customWidth="1"/>
    <col min="4" max="4" width="15.140625" style="220" customWidth="1"/>
    <col min="5" max="5" width="14.7109375" style="220" customWidth="1"/>
    <col min="6" max="6" width="12.140625" style="21" customWidth="1"/>
    <col min="7" max="7" width="9.140625" style="21" customWidth="1"/>
    <col min="8" max="8" width="11.00390625" style="22" customWidth="1"/>
    <col min="9" max="16384" width="9.140625" style="22" customWidth="1"/>
  </cols>
  <sheetData>
    <row r="1" spans="1:7" s="43" customFormat="1" ht="12.75">
      <c r="A1" s="264" t="s">
        <v>799</v>
      </c>
      <c r="B1" s="264"/>
      <c r="C1" s="264"/>
      <c r="D1" s="264"/>
      <c r="E1" s="264"/>
      <c r="F1" s="41"/>
      <c r="G1" s="42"/>
    </row>
    <row r="2" spans="1:7" s="43" customFormat="1" ht="12.75">
      <c r="A2" s="279" t="s">
        <v>477</v>
      </c>
      <c r="B2" s="279"/>
      <c r="C2" s="279"/>
      <c r="D2" s="279"/>
      <c r="E2" s="279"/>
      <c r="F2" s="42"/>
      <c r="G2" s="42"/>
    </row>
    <row r="3" spans="1:7" s="43" customFormat="1" ht="12.75">
      <c r="A3" s="44"/>
      <c r="B3" s="44"/>
      <c r="C3" s="44"/>
      <c r="D3" s="212"/>
      <c r="E3" s="212"/>
      <c r="F3" s="42"/>
      <c r="G3" s="42"/>
    </row>
    <row r="4" spans="1:7" s="43" customFormat="1" ht="12.75">
      <c r="A4" s="45" t="str">
        <f>kop!$A$7</f>
        <v>Būves nosaukums: Daugavpils 16. Vidusskolas ēkas telpu vienkāršota atjaunošana</v>
      </c>
      <c r="B4" s="45"/>
      <c r="C4" s="42"/>
      <c r="D4" s="213"/>
      <c r="E4" s="213"/>
      <c r="F4" s="42"/>
      <c r="G4" s="42"/>
    </row>
    <row r="5" spans="1:7" s="43" customFormat="1" ht="12.75">
      <c r="A5" s="45" t="str">
        <f>kop!A8</f>
        <v>Objekta nosaukums: Daugavpils 16. Vidusskolas ēkas telpu vienkāršota atjaunošana</v>
      </c>
      <c r="B5" s="45"/>
      <c r="C5" s="42"/>
      <c r="D5" s="213"/>
      <c r="E5" s="213"/>
      <c r="F5" s="42"/>
      <c r="G5" s="42"/>
    </row>
    <row r="6" spans="1:7" s="43" customFormat="1" ht="12.75">
      <c r="A6" s="45" t="str">
        <f>kop!$A$9</f>
        <v>Objekta adrese: Aveņu iela 40, Daugavpils</v>
      </c>
      <c r="B6" s="45"/>
      <c r="C6" s="42"/>
      <c r="D6" s="213"/>
      <c r="E6" s="213"/>
      <c r="F6" s="42"/>
      <c r="G6" s="42"/>
    </row>
    <row r="7" spans="1:7" s="43" customFormat="1" ht="12.75">
      <c r="A7" s="45" t="str">
        <f>kop!$A$10</f>
        <v>Pasūtījuma Nr.: LV-63</v>
      </c>
      <c r="B7" s="45"/>
      <c r="C7" s="42"/>
      <c r="D7" s="213"/>
      <c r="E7" s="213"/>
      <c r="F7" s="42"/>
      <c r="G7" s="42"/>
    </row>
    <row r="8" spans="1:7" s="43" customFormat="1" ht="12.75">
      <c r="A8" s="45"/>
      <c r="B8" s="45"/>
      <c r="C8" s="42"/>
      <c r="D8" s="213"/>
      <c r="E8" s="213"/>
      <c r="F8" s="42"/>
      <c r="G8" s="42"/>
    </row>
    <row r="9" spans="1:7" s="43" customFormat="1" ht="12.75">
      <c r="A9" s="43" t="s">
        <v>800</v>
      </c>
      <c r="C9" s="24"/>
      <c r="D9" s="213"/>
      <c r="E9" s="213"/>
      <c r="F9" s="42"/>
      <c r="G9" s="42"/>
    </row>
    <row r="10" spans="3:7" s="43" customFormat="1" ht="12.75">
      <c r="C10" s="24"/>
      <c r="D10" s="213"/>
      <c r="E10" s="213"/>
      <c r="F10" s="42"/>
      <c r="G10" s="42"/>
    </row>
    <row r="11" spans="1:7" s="43" customFormat="1" ht="12.75">
      <c r="A11" s="45"/>
      <c r="B11" s="45"/>
      <c r="C11" s="45"/>
      <c r="D11" s="213"/>
      <c r="E11" s="213"/>
      <c r="F11" s="42"/>
      <c r="G11" s="42"/>
    </row>
    <row r="12" spans="1:7" s="43" customFormat="1" ht="12.75" customHeight="1">
      <c r="A12" s="276" t="s">
        <v>3</v>
      </c>
      <c r="B12" s="276" t="s">
        <v>7</v>
      </c>
      <c r="C12" s="276" t="str">
        <f>Apkure!C12</f>
        <v>Būvdarbu nosaukums</v>
      </c>
      <c r="D12" s="211" t="s">
        <v>1</v>
      </c>
      <c r="E12" s="211" t="s">
        <v>2</v>
      </c>
      <c r="F12" s="42"/>
      <c r="G12" s="42"/>
    </row>
    <row r="13" spans="1:7" s="43" customFormat="1" ht="57.75" customHeight="1">
      <c r="A13" s="276"/>
      <c r="B13" s="276"/>
      <c r="C13" s="276"/>
      <c r="D13" s="211"/>
      <c r="E13" s="211"/>
      <c r="F13" s="42"/>
      <c r="G13" s="42"/>
    </row>
    <row r="14" spans="1:5" ht="25.5">
      <c r="A14" s="47"/>
      <c r="B14" s="207"/>
      <c r="C14" s="172" t="s">
        <v>478</v>
      </c>
      <c r="D14" s="216"/>
      <c r="E14" s="214"/>
    </row>
    <row r="15" spans="1:8" ht="38.25">
      <c r="A15" s="47">
        <v>1</v>
      </c>
      <c r="B15" s="207" t="s">
        <v>635</v>
      </c>
      <c r="C15" s="173" t="s">
        <v>479</v>
      </c>
      <c r="D15" s="214" t="s">
        <v>20</v>
      </c>
      <c r="E15" s="218">
        <v>3</v>
      </c>
      <c r="H15" s="21"/>
    </row>
    <row r="16" spans="1:8" ht="25.5">
      <c r="A16" s="47">
        <v>2</v>
      </c>
      <c r="B16" s="207" t="s">
        <v>635</v>
      </c>
      <c r="C16" s="173" t="s">
        <v>480</v>
      </c>
      <c r="D16" s="214" t="s">
        <v>20</v>
      </c>
      <c r="E16" s="218">
        <v>3</v>
      </c>
      <c r="H16" s="21"/>
    </row>
    <row r="17" spans="1:8" ht="25.5">
      <c r="A17" s="47">
        <v>3</v>
      </c>
      <c r="B17" s="207" t="s">
        <v>635</v>
      </c>
      <c r="C17" s="173" t="s">
        <v>481</v>
      </c>
      <c r="D17" s="214" t="s">
        <v>20</v>
      </c>
      <c r="E17" s="218">
        <v>3</v>
      </c>
      <c r="H17" s="21"/>
    </row>
    <row r="18" spans="1:8" ht="25.5">
      <c r="A18" s="47">
        <v>4</v>
      </c>
      <c r="B18" s="207" t="s">
        <v>635</v>
      </c>
      <c r="C18" s="173" t="s">
        <v>482</v>
      </c>
      <c r="D18" s="214" t="s">
        <v>20</v>
      </c>
      <c r="E18" s="218">
        <v>1</v>
      </c>
      <c r="H18" s="21"/>
    </row>
    <row r="19" spans="1:8" ht="12.75">
      <c r="A19" s="47">
        <v>5</v>
      </c>
      <c r="B19" s="207" t="s">
        <v>635</v>
      </c>
      <c r="C19" s="173" t="s">
        <v>483</v>
      </c>
      <c r="D19" s="217" t="s">
        <v>30</v>
      </c>
      <c r="E19" s="218">
        <v>900</v>
      </c>
      <c r="H19" s="21"/>
    </row>
    <row r="20" spans="1:8" ht="12.75">
      <c r="A20" s="47">
        <v>6</v>
      </c>
      <c r="B20" s="207" t="s">
        <v>635</v>
      </c>
      <c r="C20" s="173" t="s">
        <v>484</v>
      </c>
      <c r="D20" s="217" t="s">
        <v>30</v>
      </c>
      <c r="E20" s="218">
        <v>7425</v>
      </c>
      <c r="H20" s="21"/>
    </row>
    <row r="21" spans="1:8" ht="12.75">
      <c r="A21" s="47">
        <v>7</v>
      </c>
      <c r="B21" s="207" t="s">
        <v>635</v>
      </c>
      <c r="C21" s="173" t="s">
        <v>485</v>
      </c>
      <c r="D21" s="217" t="s">
        <v>30</v>
      </c>
      <c r="E21" s="218">
        <v>250</v>
      </c>
      <c r="H21" s="21"/>
    </row>
    <row r="22" spans="1:8" ht="12.75">
      <c r="A22" s="47">
        <v>8</v>
      </c>
      <c r="B22" s="207" t="s">
        <v>635</v>
      </c>
      <c r="C22" s="173" t="s">
        <v>486</v>
      </c>
      <c r="D22" s="214" t="s">
        <v>20</v>
      </c>
      <c r="E22" s="218">
        <v>1</v>
      </c>
      <c r="H22" s="21"/>
    </row>
    <row r="23" spans="1:8" ht="51">
      <c r="A23" s="47">
        <v>9</v>
      </c>
      <c r="B23" s="207" t="s">
        <v>635</v>
      </c>
      <c r="C23" s="173" t="s">
        <v>487</v>
      </c>
      <c r="D23" s="214" t="s">
        <v>20</v>
      </c>
      <c r="E23" s="218">
        <v>2</v>
      </c>
      <c r="H23" s="21"/>
    </row>
    <row r="24" spans="1:8" ht="12.75">
      <c r="A24" s="47">
        <v>10</v>
      </c>
      <c r="B24" s="207" t="s">
        <v>635</v>
      </c>
      <c r="C24" s="173" t="s">
        <v>488</v>
      </c>
      <c r="D24" s="214" t="s">
        <v>20</v>
      </c>
      <c r="E24" s="218">
        <v>2</v>
      </c>
      <c r="H24" s="21"/>
    </row>
    <row r="25" spans="1:8" ht="38.25">
      <c r="A25" s="47">
        <v>11</v>
      </c>
      <c r="B25" s="207" t="s">
        <v>635</v>
      </c>
      <c r="C25" s="173" t="s">
        <v>489</v>
      </c>
      <c r="D25" s="214" t="s">
        <v>20</v>
      </c>
      <c r="E25" s="218">
        <v>12</v>
      </c>
      <c r="H25" s="21"/>
    </row>
    <row r="26" spans="1:8" ht="25.5">
      <c r="A26" s="47">
        <v>12</v>
      </c>
      <c r="B26" s="207" t="s">
        <v>635</v>
      </c>
      <c r="C26" s="173" t="s">
        <v>490</v>
      </c>
      <c r="D26" s="214" t="s">
        <v>20</v>
      </c>
      <c r="E26" s="218">
        <v>12</v>
      </c>
      <c r="H26" s="21"/>
    </row>
    <row r="27" spans="1:8" ht="12.75">
      <c r="A27" s="47">
        <v>13</v>
      </c>
      <c r="B27" s="207" t="s">
        <v>635</v>
      </c>
      <c r="C27" s="173" t="s">
        <v>688</v>
      </c>
      <c r="D27" s="214" t="s">
        <v>20</v>
      </c>
      <c r="E27" s="218">
        <v>4</v>
      </c>
      <c r="H27" s="21"/>
    </row>
    <row r="28" spans="1:8" ht="38.25">
      <c r="A28" s="47">
        <v>14</v>
      </c>
      <c r="B28" s="207" t="s">
        <v>635</v>
      </c>
      <c r="C28" s="173" t="s">
        <v>491</v>
      </c>
      <c r="D28" s="215" t="s">
        <v>25</v>
      </c>
      <c r="E28" s="218">
        <v>1</v>
      </c>
      <c r="H28" s="21"/>
    </row>
    <row r="29" spans="1:8" ht="25.5">
      <c r="A29" s="47">
        <v>15</v>
      </c>
      <c r="B29" s="207" t="s">
        <v>635</v>
      </c>
      <c r="C29" s="173" t="s">
        <v>492</v>
      </c>
      <c r="D29" s="215" t="s">
        <v>25</v>
      </c>
      <c r="E29" s="218">
        <v>1</v>
      </c>
      <c r="H29" s="21"/>
    </row>
    <row r="30" spans="1:8" ht="25.5">
      <c r="A30" s="47">
        <v>16</v>
      </c>
      <c r="B30" s="207" t="s">
        <v>635</v>
      </c>
      <c r="C30" s="173" t="s">
        <v>493</v>
      </c>
      <c r="D30" s="215" t="s">
        <v>25</v>
      </c>
      <c r="E30" s="218">
        <v>1</v>
      </c>
      <c r="H30" s="21"/>
    </row>
    <row r="31" spans="1:8" ht="25.5">
      <c r="A31" s="47">
        <v>17</v>
      </c>
      <c r="B31" s="207" t="s">
        <v>635</v>
      </c>
      <c r="C31" s="173" t="s">
        <v>494</v>
      </c>
      <c r="D31" s="215" t="s">
        <v>25</v>
      </c>
      <c r="E31" s="218">
        <v>1</v>
      </c>
      <c r="H31" s="21"/>
    </row>
    <row r="32" spans="1:8" ht="14.25">
      <c r="A32" s="47">
        <v>18</v>
      </c>
      <c r="B32" s="207" t="s">
        <v>635</v>
      </c>
      <c r="C32" s="173" t="s">
        <v>495</v>
      </c>
      <c r="D32" s="215" t="s">
        <v>25</v>
      </c>
      <c r="E32" s="218">
        <v>1</v>
      </c>
      <c r="H32" s="21"/>
    </row>
    <row r="33" spans="1:8" ht="14.25">
      <c r="A33" s="47">
        <v>19</v>
      </c>
      <c r="B33" s="207" t="s">
        <v>635</v>
      </c>
      <c r="C33" s="173" t="s">
        <v>496</v>
      </c>
      <c r="D33" s="215" t="s">
        <v>25</v>
      </c>
      <c r="E33" s="218">
        <v>1</v>
      </c>
      <c r="H33" s="21"/>
    </row>
    <row r="34" spans="1:8" ht="14.25">
      <c r="A34" s="47">
        <v>20</v>
      </c>
      <c r="B34" s="207" t="s">
        <v>635</v>
      </c>
      <c r="C34" s="173" t="s">
        <v>497</v>
      </c>
      <c r="D34" s="215" t="s">
        <v>25</v>
      </c>
      <c r="E34" s="218">
        <v>1</v>
      </c>
      <c r="H34" s="21"/>
    </row>
    <row r="35" spans="1:8" ht="14.25">
      <c r="A35" s="47">
        <v>21</v>
      </c>
      <c r="B35" s="207" t="s">
        <v>635</v>
      </c>
      <c r="C35" s="173" t="s">
        <v>498</v>
      </c>
      <c r="D35" s="215" t="s">
        <v>25</v>
      </c>
      <c r="E35" s="218">
        <v>1</v>
      </c>
      <c r="H35" s="21"/>
    </row>
    <row r="36" spans="1:8" ht="38.25">
      <c r="A36" s="47">
        <v>22</v>
      </c>
      <c r="B36" s="207" t="s">
        <v>635</v>
      </c>
      <c r="C36" s="173" t="s">
        <v>499</v>
      </c>
      <c r="D36" s="214" t="s">
        <v>20</v>
      </c>
      <c r="E36" s="218">
        <v>4</v>
      </c>
      <c r="H36" s="21"/>
    </row>
    <row r="37" spans="1:8" ht="25.5">
      <c r="A37" s="47">
        <v>23</v>
      </c>
      <c r="B37" s="207" t="s">
        <v>635</v>
      </c>
      <c r="C37" s="173" t="s">
        <v>500</v>
      </c>
      <c r="D37" s="214" t="s">
        <v>20</v>
      </c>
      <c r="E37" s="218">
        <v>3</v>
      </c>
      <c r="H37" s="21"/>
    </row>
    <row r="38" spans="1:8" ht="25.5">
      <c r="A38" s="47">
        <v>24</v>
      </c>
      <c r="B38" s="207" t="s">
        <v>635</v>
      </c>
      <c r="C38" s="173" t="s">
        <v>501</v>
      </c>
      <c r="D38" s="215" t="s">
        <v>25</v>
      </c>
      <c r="E38" s="218">
        <v>1</v>
      </c>
      <c r="H38" s="21"/>
    </row>
    <row r="39" spans="1:8" ht="25.5">
      <c r="A39" s="47">
        <v>25</v>
      </c>
      <c r="B39" s="207" t="s">
        <v>635</v>
      </c>
      <c r="C39" s="173" t="s">
        <v>502</v>
      </c>
      <c r="D39" s="215" t="s">
        <v>25</v>
      </c>
      <c r="E39" s="218">
        <v>5</v>
      </c>
      <c r="H39" s="21"/>
    </row>
    <row r="40" spans="1:8" ht="25.5">
      <c r="A40" s="47">
        <v>26</v>
      </c>
      <c r="B40" s="207" t="s">
        <v>635</v>
      </c>
      <c r="C40" s="173" t="s">
        <v>503</v>
      </c>
      <c r="D40" s="215" t="s">
        <v>25</v>
      </c>
      <c r="E40" s="218">
        <v>5</v>
      </c>
      <c r="H40" s="21"/>
    </row>
    <row r="41" spans="1:8" ht="25.5">
      <c r="A41" s="47">
        <v>27</v>
      </c>
      <c r="B41" s="207" t="s">
        <v>635</v>
      </c>
      <c r="C41" s="173" t="s">
        <v>504</v>
      </c>
      <c r="D41" s="215" t="s">
        <v>25</v>
      </c>
      <c r="E41" s="218">
        <v>4</v>
      </c>
      <c r="H41" s="21"/>
    </row>
    <row r="42" spans="1:8" ht="25.5">
      <c r="A42" s="47">
        <v>28</v>
      </c>
      <c r="B42" s="207" t="s">
        <v>635</v>
      </c>
      <c r="C42" s="173" t="s">
        <v>505</v>
      </c>
      <c r="D42" s="215" t="s">
        <v>25</v>
      </c>
      <c r="E42" s="218">
        <v>1</v>
      </c>
      <c r="H42" s="21"/>
    </row>
    <row r="43" spans="1:8" ht="51">
      <c r="A43" s="47">
        <v>29</v>
      </c>
      <c r="B43" s="207" t="s">
        <v>635</v>
      </c>
      <c r="C43" s="173" t="s">
        <v>574</v>
      </c>
      <c r="D43" s="215" t="s">
        <v>25</v>
      </c>
      <c r="E43" s="218">
        <v>1</v>
      </c>
      <c r="H43" s="21"/>
    </row>
    <row r="44" spans="1:8" ht="12.75">
      <c r="A44" s="47"/>
      <c r="B44" s="207"/>
      <c r="C44" s="174" t="s">
        <v>506</v>
      </c>
      <c r="D44" s="217"/>
      <c r="E44" s="218"/>
      <c r="H44" s="21"/>
    </row>
    <row r="45" spans="1:8" ht="38.25">
      <c r="A45" s="47">
        <v>30</v>
      </c>
      <c r="B45" s="207" t="s">
        <v>635</v>
      </c>
      <c r="C45" s="173" t="s">
        <v>507</v>
      </c>
      <c r="D45" s="214" t="s">
        <v>20</v>
      </c>
      <c r="E45" s="218">
        <v>2</v>
      </c>
      <c r="H45" s="21"/>
    </row>
    <row r="46" spans="1:8" ht="25.5">
      <c r="A46" s="47">
        <v>31</v>
      </c>
      <c r="B46" s="207" t="s">
        <v>635</v>
      </c>
      <c r="C46" s="173" t="s">
        <v>508</v>
      </c>
      <c r="D46" s="214" t="s">
        <v>20</v>
      </c>
      <c r="E46" s="218">
        <v>2</v>
      </c>
      <c r="H46" s="21"/>
    </row>
    <row r="47" spans="1:8" ht="25.5">
      <c r="A47" s="47">
        <v>32</v>
      </c>
      <c r="B47" s="207" t="s">
        <v>635</v>
      </c>
      <c r="C47" s="173" t="s">
        <v>509</v>
      </c>
      <c r="D47" s="214" t="s">
        <v>20</v>
      </c>
      <c r="E47" s="218">
        <v>2</v>
      </c>
      <c r="H47" s="21"/>
    </row>
    <row r="48" spans="1:8" ht="25.5">
      <c r="A48" s="47">
        <v>33</v>
      </c>
      <c r="B48" s="207" t="s">
        <v>635</v>
      </c>
      <c r="C48" s="173" t="s">
        <v>510</v>
      </c>
      <c r="D48" s="214" t="s">
        <v>20</v>
      </c>
      <c r="E48" s="218">
        <v>1</v>
      </c>
      <c r="H48" s="21"/>
    </row>
    <row r="49" spans="1:8" ht="12.75">
      <c r="A49" s="47">
        <v>34</v>
      </c>
      <c r="B49" s="207" t="s">
        <v>635</v>
      </c>
      <c r="C49" s="173" t="s">
        <v>483</v>
      </c>
      <c r="D49" s="217" t="s">
        <v>30</v>
      </c>
      <c r="E49" s="218">
        <v>450</v>
      </c>
      <c r="H49" s="21"/>
    </row>
    <row r="50" spans="1:8" ht="12.75">
      <c r="A50" s="47">
        <v>35</v>
      </c>
      <c r="B50" s="207" t="s">
        <v>635</v>
      </c>
      <c r="C50" s="173" t="s">
        <v>484</v>
      </c>
      <c r="D50" s="217" t="s">
        <v>30</v>
      </c>
      <c r="E50" s="218">
        <v>3600</v>
      </c>
      <c r="H50" s="21"/>
    </row>
    <row r="51" spans="1:8" ht="12.75">
      <c r="A51" s="47">
        <v>36</v>
      </c>
      <c r="B51" s="207" t="s">
        <v>635</v>
      </c>
      <c r="C51" s="173" t="s">
        <v>485</v>
      </c>
      <c r="D51" s="217" t="s">
        <v>30</v>
      </c>
      <c r="E51" s="218">
        <v>100</v>
      </c>
      <c r="H51" s="21"/>
    </row>
    <row r="52" spans="1:8" ht="12.75">
      <c r="A52" s="47">
        <v>37</v>
      </c>
      <c r="B52" s="207" t="s">
        <v>635</v>
      </c>
      <c r="C52" s="173" t="s">
        <v>511</v>
      </c>
      <c r="D52" s="214" t="s">
        <v>20</v>
      </c>
      <c r="E52" s="218">
        <v>1</v>
      </c>
      <c r="H52" s="21"/>
    </row>
    <row r="53" spans="1:8" ht="51">
      <c r="A53" s="47">
        <v>38</v>
      </c>
      <c r="B53" s="207" t="s">
        <v>635</v>
      </c>
      <c r="C53" s="173" t="s">
        <v>512</v>
      </c>
      <c r="D53" s="214" t="s">
        <v>20</v>
      </c>
      <c r="E53" s="218">
        <v>1</v>
      </c>
      <c r="H53" s="21"/>
    </row>
    <row r="54" spans="1:8" ht="12.75">
      <c r="A54" s="47">
        <v>39</v>
      </c>
      <c r="B54" s="207" t="s">
        <v>635</v>
      </c>
      <c r="C54" s="173" t="s">
        <v>488</v>
      </c>
      <c r="D54" s="214" t="s">
        <v>20</v>
      </c>
      <c r="E54" s="218">
        <v>1</v>
      </c>
      <c r="H54" s="21"/>
    </row>
    <row r="55" spans="1:8" ht="12.75">
      <c r="A55" s="47">
        <v>40</v>
      </c>
      <c r="B55" s="207" t="s">
        <v>635</v>
      </c>
      <c r="C55" s="173" t="s">
        <v>688</v>
      </c>
      <c r="D55" s="214" t="s">
        <v>20</v>
      </c>
      <c r="E55" s="218">
        <v>2</v>
      </c>
      <c r="H55" s="21"/>
    </row>
    <row r="56" spans="1:8" ht="38.25">
      <c r="A56" s="47">
        <v>41</v>
      </c>
      <c r="B56" s="207" t="s">
        <v>635</v>
      </c>
      <c r="C56" s="173" t="s">
        <v>491</v>
      </c>
      <c r="D56" s="215" t="s">
        <v>25</v>
      </c>
      <c r="E56" s="218">
        <v>1</v>
      </c>
      <c r="H56" s="21"/>
    </row>
    <row r="57" spans="1:8" ht="25.5">
      <c r="A57" s="47">
        <v>42</v>
      </c>
      <c r="B57" s="207" t="s">
        <v>635</v>
      </c>
      <c r="C57" s="173" t="s">
        <v>492</v>
      </c>
      <c r="D57" s="215" t="s">
        <v>25</v>
      </c>
      <c r="E57" s="218">
        <v>1</v>
      </c>
      <c r="H57" s="21"/>
    </row>
    <row r="58" spans="1:8" ht="25.5">
      <c r="A58" s="47">
        <v>43</v>
      </c>
      <c r="B58" s="207" t="s">
        <v>635</v>
      </c>
      <c r="C58" s="173" t="s">
        <v>493</v>
      </c>
      <c r="D58" s="215" t="s">
        <v>25</v>
      </c>
      <c r="E58" s="218">
        <v>1</v>
      </c>
      <c r="H58" s="21"/>
    </row>
    <row r="59" spans="1:8" ht="25.5">
      <c r="A59" s="47">
        <v>44</v>
      </c>
      <c r="B59" s="207" t="s">
        <v>635</v>
      </c>
      <c r="C59" s="173" t="s">
        <v>494</v>
      </c>
      <c r="D59" s="215" t="s">
        <v>25</v>
      </c>
      <c r="E59" s="218">
        <v>1</v>
      </c>
      <c r="H59" s="21"/>
    </row>
    <row r="60" spans="1:8" ht="14.25">
      <c r="A60" s="47">
        <v>45</v>
      </c>
      <c r="B60" s="207" t="s">
        <v>635</v>
      </c>
      <c r="C60" s="173" t="s">
        <v>495</v>
      </c>
      <c r="D60" s="215" t="s">
        <v>25</v>
      </c>
      <c r="E60" s="218">
        <v>1</v>
      </c>
      <c r="H60" s="21"/>
    </row>
    <row r="61" spans="1:8" ht="14.25">
      <c r="A61" s="47">
        <v>46</v>
      </c>
      <c r="B61" s="207" t="s">
        <v>635</v>
      </c>
      <c r="C61" s="173" t="s">
        <v>496</v>
      </c>
      <c r="D61" s="215" t="s">
        <v>25</v>
      </c>
      <c r="E61" s="218">
        <v>1</v>
      </c>
      <c r="H61" s="21"/>
    </row>
    <row r="62" spans="1:8" ht="14.25">
      <c r="A62" s="47">
        <v>47</v>
      </c>
      <c r="B62" s="207" t="s">
        <v>635</v>
      </c>
      <c r="C62" s="173" t="s">
        <v>497</v>
      </c>
      <c r="D62" s="215" t="s">
        <v>25</v>
      </c>
      <c r="E62" s="218">
        <v>1</v>
      </c>
      <c r="H62" s="21"/>
    </row>
    <row r="63" spans="1:8" ht="14.25">
      <c r="A63" s="47">
        <v>48</v>
      </c>
      <c r="B63" s="207" t="s">
        <v>635</v>
      </c>
      <c r="C63" s="173" t="s">
        <v>498</v>
      </c>
      <c r="D63" s="215" t="s">
        <v>25</v>
      </c>
      <c r="E63" s="218">
        <v>1</v>
      </c>
      <c r="H63" s="21"/>
    </row>
    <row r="64" spans="1:8" ht="38.25">
      <c r="A64" s="47">
        <v>49</v>
      </c>
      <c r="B64" s="207" t="s">
        <v>635</v>
      </c>
      <c r="C64" s="173" t="s">
        <v>513</v>
      </c>
      <c r="D64" s="214" t="s">
        <v>20</v>
      </c>
      <c r="E64" s="218">
        <v>1</v>
      </c>
      <c r="H64" s="21"/>
    </row>
    <row r="65" spans="1:8" ht="25.5">
      <c r="A65" s="47">
        <v>50</v>
      </c>
      <c r="B65" s="207" t="s">
        <v>635</v>
      </c>
      <c r="C65" s="173" t="s">
        <v>500</v>
      </c>
      <c r="D65" s="214" t="s">
        <v>20</v>
      </c>
      <c r="E65" s="218">
        <v>2</v>
      </c>
      <c r="H65" s="21"/>
    </row>
    <row r="66" spans="1:8" ht="25.5">
      <c r="A66" s="47">
        <v>51</v>
      </c>
      <c r="B66" s="207" t="s">
        <v>635</v>
      </c>
      <c r="C66" s="173" t="s">
        <v>501</v>
      </c>
      <c r="D66" s="215" t="s">
        <v>25</v>
      </c>
      <c r="E66" s="218">
        <v>1</v>
      </c>
      <c r="H66" s="21"/>
    </row>
    <row r="67" spans="1:8" ht="25.5">
      <c r="A67" s="47">
        <v>52</v>
      </c>
      <c r="B67" s="207" t="s">
        <v>635</v>
      </c>
      <c r="C67" s="173" t="s">
        <v>505</v>
      </c>
      <c r="D67" s="215" t="s">
        <v>25</v>
      </c>
      <c r="E67" s="218">
        <v>1</v>
      </c>
      <c r="H67" s="21"/>
    </row>
    <row r="68" spans="1:8" ht="51">
      <c r="A68" s="47">
        <v>53</v>
      </c>
      <c r="B68" s="207" t="s">
        <v>635</v>
      </c>
      <c r="C68" s="173" t="s">
        <v>574</v>
      </c>
      <c r="D68" s="215" t="s">
        <v>25</v>
      </c>
      <c r="E68" s="218">
        <v>1</v>
      </c>
      <c r="H68" s="21"/>
    </row>
    <row r="69" spans="1:7" s="43" customFormat="1" ht="27" customHeight="1">
      <c r="A69" s="47">
        <v>54</v>
      </c>
      <c r="B69" s="207" t="s">
        <v>601</v>
      </c>
      <c r="C69" s="171" t="s">
        <v>680</v>
      </c>
      <c r="D69" s="215" t="s">
        <v>25</v>
      </c>
      <c r="E69" s="218">
        <v>1</v>
      </c>
      <c r="F69" s="42"/>
      <c r="G69" s="42"/>
    </row>
    <row r="70" spans="1:7" s="43" customFormat="1" ht="27" customHeight="1">
      <c r="A70" s="47">
        <v>55</v>
      </c>
      <c r="B70" s="207" t="s">
        <v>601</v>
      </c>
      <c r="C70" s="171" t="s">
        <v>679</v>
      </c>
      <c r="D70" s="215" t="s">
        <v>25</v>
      </c>
      <c r="E70" s="218">
        <v>1</v>
      </c>
      <c r="F70" s="42"/>
      <c r="G70" s="42"/>
    </row>
    <row r="71" spans="1:7" s="43" customFormat="1" ht="58.5" customHeight="1">
      <c r="A71" s="48"/>
      <c r="B71" s="48"/>
      <c r="C71" s="81" t="str">
        <f>'Vent.'!C108</f>
        <v>Piezīme: Būvuzņēmējam  jāizvērtē  darbu  daudzumos  minēto  darbu  veikšanai  nepieciešamie  pamatmateriāli  un  palīgmateriāli, to  iegāde   un  izmaksas, konstrukciju  elementu  komplektācija  atbilstoši  izgatavotāju  firmu  instrukcijām. Visus projektā minētos materiālus iespējams aizstāt ar citu ražotāju ekvivalentiem produktiem, iepriekš saskaņojot ar projekta autoru.   </v>
      </c>
      <c r="D71" s="82"/>
      <c r="E71" s="83"/>
      <c r="F71" s="42"/>
      <c r="G71" s="42"/>
    </row>
    <row r="72" spans="1:7" s="43" customFormat="1" ht="12.75">
      <c r="A72" s="50"/>
      <c r="B72" s="50"/>
      <c r="C72" s="350" t="s">
        <v>0</v>
      </c>
      <c r="D72" s="350"/>
      <c r="E72" s="350"/>
      <c r="F72" s="51"/>
      <c r="G72" s="42"/>
    </row>
    <row r="73" spans="1:5" s="26" customFormat="1" ht="12.75">
      <c r="A73" s="52"/>
      <c r="B73" s="52"/>
      <c r="C73" s="53"/>
      <c r="D73" s="219"/>
      <c r="E73" s="219"/>
    </row>
    <row r="74" spans="1:5" s="26" customFormat="1" ht="12.75">
      <c r="A74" s="52"/>
      <c r="B74" s="52"/>
      <c r="C74" s="53"/>
      <c r="D74" s="219"/>
      <c r="E74" s="219"/>
    </row>
    <row r="75" spans="1:5" s="26" customFormat="1" ht="12.75">
      <c r="A75" s="24" t="str">
        <f>'Buvn.kopt.'!$A$24</f>
        <v>Sastādīja: Tatjana Millersone Sert.Nr. 3-00058</v>
      </c>
      <c r="B75" s="54"/>
      <c r="C75" s="55"/>
      <c r="D75" s="219"/>
      <c r="E75" s="219"/>
    </row>
    <row r="76" spans="1:7" ht="12.75">
      <c r="A76" s="24"/>
      <c r="B76" s="21"/>
      <c r="C76" s="56"/>
      <c r="F76" s="22"/>
      <c r="G76" s="22"/>
    </row>
    <row r="77" spans="1:7" ht="12.75">
      <c r="A77" s="24"/>
      <c r="B77" s="21"/>
      <c r="C77" s="21"/>
      <c r="F77" s="22"/>
      <c r="G77" s="22"/>
    </row>
    <row r="78" spans="1:5" s="21" customFormat="1" ht="12.75">
      <c r="A78" s="58"/>
      <c r="D78" s="220"/>
      <c r="E78" s="220"/>
    </row>
    <row r="79" spans="1:7" ht="12.75">
      <c r="A79" s="24" t="str">
        <f>'Buvn.kopt.'!$A$27</f>
        <v>Pārbaudīja: Tatjana Millersone Sert.Nr. 3-00058</v>
      </c>
      <c r="B79" s="21"/>
      <c r="C79" s="21"/>
      <c r="F79" s="22"/>
      <c r="G79" s="22"/>
    </row>
    <row r="80" spans="1:7" ht="12.75">
      <c r="A80" s="21"/>
      <c r="B80" s="21"/>
      <c r="C80" s="21"/>
      <c r="F80" s="22"/>
      <c r="G80" s="22"/>
    </row>
  </sheetData>
  <sheetProtection/>
  <mergeCells count="9">
    <mergeCell ref="C72:E72"/>
    <mergeCell ref="A1:E1"/>
    <mergeCell ref="A2:E2"/>
    <mergeCell ref="A12:A13"/>
    <mergeCell ref="C71:E71"/>
    <mergeCell ref="B12:B13"/>
    <mergeCell ref="C12:C13"/>
    <mergeCell ref="D12:D13"/>
    <mergeCell ref="E12:E13"/>
  </mergeCells>
  <printOptions horizontalCentered="1"/>
  <pageMargins left="0" right="0" top="0.5905511811023623" bottom="0.3937007874015748" header="0.4330708661417323" footer="0.2362204724409449"/>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rgb="FFFFC000"/>
  </sheetPr>
  <dimension ref="A2:F29"/>
  <sheetViews>
    <sheetView zoomScaleSheetLayoutView="85" zoomScalePageLayoutView="0" workbookViewId="0" topLeftCell="A1">
      <selection activeCell="E23" sqref="A13:E23"/>
    </sheetView>
  </sheetViews>
  <sheetFormatPr defaultColWidth="11.28125" defaultRowHeight="12.75"/>
  <cols>
    <col min="1" max="1" width="10.421875" style="114" customWidth="1"/>
    <col min="2" max="2" width="45.00390625" style="114" customWidth="1"/>
    <col min="3" max="3" width="22.28125" style="114" customWidth="1"/>
    <col min="4" max="5" width="11.28125" style="116" customWidth="1"/>
    <col min="6" max="6" width="14.57421875" style="116" bestFit="1" customWidth="1"/>
    <col min="7" max="16384" width="11.28125" style="116" customWidth="1"/>
  </cols>
  <sheetData>
    <row r="2" spans="1:3" ht="12.75">
      <c r="A2" s="299"/>
      <c r="B2" s="299"/>
      <c r="C2" s="299"/>
    </row>
    <row r="3" spans="1:3" ht="12.75">
      <c r="A3" s="299"/>
      <c r="B3" s="299"/>
      <c r="C3" s="299"/>
    </row>
    <row r="5" spans="1:3" ht="12.75">
      <c r="A5" s="299"/>
      <c r="B5" s="299"/>
      <c r="C5" s="299"/>
    </row>
    <row r="6" spans="1:3" ht="12.75">
      <c r="A6" s="96"/>
      <c r="B6" s="96"/>
      <c r="C6" s="96"/>
    </row>
    <row r="7" spans="1:3" ht="12.75">
      <c r="A7" s="300"/>
      <c r="B7" s="300"/>
      <c r="C7" s="300"/>
    </row>
    <row r="8" spans="1:3" ht="12.75">
      <c r="A8" s="180"/>
      <c r="B8" s="180"/>
      <c r="C8" s="180"/>
    </row>
    <row r="9" spans="1:3" s="203" customFormat="1" ht="19.5" customHeight="1">
      <c r="A9" s="301" t="s">
        <v>161</v>
      </c>
      <c r="B9" s="301"/>
      <c r="C9" s="301"/>
    </row>
    <row r="10" spans="1:3" s="203" customFormat="1" ht="19.5" customHeight="1">
      <c r="A10" s="204" t="s">
        <v>162</v>
      </c>
      <c r="B10" s="205"/>
      <c r="C10" s="205"/>
    </row>
    <row r="11" spans="1:3" s="203" customFormat="1" ht="19.5" customHeight="1">
      <c r="A11" s="206" t="s">
        <v>166</v>
      </c>
      <c r="B11" s="205"/>
      <c r="C11" s="205"/>
    </row>
    <row r="12" ht="12.75">
      <c r="A12" s="112"/>
    </row>
    <row r="13" spans="1:3" ht="12.75">
      <c r="A13" s="112"/>
      <c r="C13" s="181"/>
    </row>
    <row r="14" spans="1:4" s="111" customFormat="1" ht="36" customHeight="1">
      <c r="A14" s="99"/>
      <c r="B14" s="99"/>
      <c r="C14" s="99"/>
      <c r="D14" s="182"/>
    </row>
    <row r="15" spans="1:3" s="111" customFormat="1" ht="12.75">
      <c r="A15" s="183"/>
      <c r="B15" s="184"/>
      <c r="C15" s="185"/>
    </row>
    <row r="16" spans="1:3" s="111" customFormat="1" ht="12.75">
      <c r="A16" s="11"/>
      <c r="B16" s="186"/>
      <c r="C16" s="187"/>
    </row>
    <row r="17" spans="1:5" s="111" customFormat="1" ht="12.75">
      <c r="A17" s="99"/>
      <c r="B17" s="188"/>
      <c r="C17" s="189"/>
      <c r="D17" s="190"/>
      <c r="E17" s="191"/>
    </row>
    <row r="18" spans="1:3" s="111" customFormat="1" ht="9" customHeight="1">
      <c r="A18" s="192"/>
      <c r="B18" s="193"/>
      <c r="C18" s="194"/>
    </row>
    <row r="19" spans="1:3" s="111" customFormat="1" ht="6.75" customHeight="1">
      <c r="A19" s="195"/>
      <c r="B19" s="196"/>
      <c r="C19" s="197"/>
    </row>
    <row r="20" spans="1:6" s="111" customFormat="1" ht="12.75">
      <c r="A20" s="302"/>
      <c r="B20" s="302"/>
      <c r="C20" s="122"/>
      <c r="F20" s="198"/>
    </row>
    <row r="21" spans="1:4" s="111" customFormat="1" ht="12.75">
      <c r="A21" s="109"/>
      <c r="B21" s="109"/>
      <c r="C21" s="110"/>
      <c r="D21" s="199"/>
    </row>
    <row r="22" spans="1:3" s="111" customFormat="1" ht="12.75">
      <c r="A22" s="109"/>
      <c r="B22" s="109"/>
      <c r="C22" s="110"/>
    </row>
    <row r="23" spans="1:3" s="111" customFormat="1" ht="12.75">
      <c r="A23" s="109"/>
      <c r="B23" s="109"/>
      <c r="C23" s="110"/>
    </row>
    <row r="24" spans="1:3" s="111" customFormat="1" ht="12.75">
      <c r="A24" s="1" t="s">
        <v>692</v>
      </c>
      <c r="B24" s="10"/>
      <c r="C24" s="113"/>
    </row>
    <row r="25" spans="1:6" ht="12.75">
      <c r="A25" s="112"/>
      <c r="C25" s="115"/>
      <c r="F25" s="117"/>
    </row>
    <row r="26" spans="1:6" s="114" customFormat="1" ht="12.75">
      <c r="A26" s="119"/>
      <c r="D26" s="116"/>
      <c r="E26" s="116"/>
      <c r="F26" s="116"/>
    </row>
    <row r="27" ht="12.75">
      <c r="A27" s="112" t="s">
        <v>17</v>
      </c>
    </row>
    <row r="29" spans="1:2" ht="12.75">
      <c r="A29" s="298">
        <f>$C$13</f>
        <v>0</v>
      </c>
      <c r="B29" s="298"/>
    </row>
  </sheetData>
  <sheetProtection/>
  <mergeCells count="7">
    <mergeCell ref="A29:B29"/>
    <mergeCell ref="A2:C2"/>
    <mergeCell ref="A3:C3"/>
    <mergeCell ref="A5:C5"/>
    <mergeCell ref="A7:C7"/>
    <mergeCell ref="A9:C9"/>
    <mergeCell ref="A20:B20"/>
  </mergeCells>
  <printOptions horizontalCentered="1"/>
  <pageMargins left="0.7480314960629921" right="0.7480314960629921" top="1.220472440944882" bottom="0.4724409448818898"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tabColor rgb="FF92D050"/>
  </sheetPr>
  <dimension ref="A2:K50"/>
  <sheetViews>
    <sheetView zoomScaleSheetLayoutView="85" zoomScalePageLayoutView="0" workbookViewId="0" topLeftCell="A1">
      <selection activeCell="E34" sqref="E34"/>
    </sheetView>
  </sheetViews>
  <sheetFormatPr defaultColWidth="11.28125" defaultRowHeight="12.75"/>
  <cols>
    <col min="1" max="2" width="6.57421875" style="75" customWidth="1"/>
    <col min="3" max="3" width="32.8515625" style="75" customWidth="1"/>
    <col min="4" max="4" width="8.8515625" style="75" customWidth="1"/>
    <col min="5" max="5" width="19.28125" style="75" customWidth="1"/>
    <col min="6" max="7" width="22.00390625" style="75" customWidth="1"/>
    <col min="8" max="9" width="17.8515625" style="75" customWidth="1"/>
    <col min="10" max="16384" width="11.28125" style="75" customWidth="1"/>
  </cols>
  <sheetData>
    <row r="2" spans="1:9" ht="15">
      <c r="A2" s="273"/>
      <c r="B2" s="273"/>
      <c r="C2" s="273"/>
      <c r="D2" s="273"/>
      <c r="E2" s="273"/>
      <c r="F2" s="273"/>
      <c r="G2" s="273"/>
      <c r="H2" s="273"/>
      <c r="I2" s="273"/>
    </row>
    <row r="3" spans="1:9" ht="15">
      <c r="A3" s="273"/>
      <c r="B3" s="273"/>
      <c r="C3" s="273"/>
      <c r="D3" s="273"/>
      <c r="E3" s="273"/>
      <c r="F3" s="273"/>
      <c r="G3" s="273"/>
      <c r="H3" s="273"/>
      <c r="I3" s="273"/>
    </row>
    <row r="4" spans="1:9" ht="12.75">
      <c r="A4" s="274"/>
      <c r="B4" s="274"/>
      <c r="C4" s="274"/>
      <c r="D4" s="274"/>
      <c r="E4" s="274"/>
      <c r="F4" s="274"/>
      <c r="G4" s="274"/>
      <c r="H4" s="274"/>
      <c r="I4" s="274"/>
    </row>
    <row r="5" spans="1:9" ht="12.75">
      <c r="A5" s="76"/>
      <c r="B5" s="76"/>
      <c r="C5" s="76"/>
      <c r="D5" s="76"/>
      <c r="E5" s="76"/>
      <c r="F5" s="76"/>
      <c r="G5" s="76"/>
      <c r="H5" s="76"/>
      <c r="I5" s="76"/>
    </row>
    <row r="6" spans="1:9" ht="12.75">
      <c r="A6" s="76"/>
      <c r="B6" s="76"/>
      <c r="C6" s="76"/>
      <c r="D6" s="76"/>
      <c r="E6" s="76"/>
      <c r="F6" s="76"/>
      <c r="G6" s="76"/>
      <c r="H6" s="76"/>
      <c r="I6" s="76"/>
    </row>
    <row r="7" spans="1:9" ht="12.75" customHeight="1">
      <c r="A7" s="77" t="str">
        <f>'Buvn.kopt.'!A9</f>
        <v>Būves nosaukums: Daugavpils 16. Vidusskolas ēkas telpu vienkāršota atjaunošana</v>
      </c>
      <c r="B7" s="77"/>
      <c r="C7" s="85"/>
      <c r="D7" s="85"/>
      <c r="E7" s="85"/>
      <c r="F7" s="85"/>
      <c r="G7" s="85"/>
      <c r="H7" s="85"/>
      <c r="I7" s="85"/>
    </row>
    <row r="8" spans="1:9" ht="12.75" customHeight="1">
      <c r="A8" s="77" t="s">
        <v>164</v>
      </c>
      <c r="B8" s="77"/>
      <c r="C8" s="85"/>
      <c r="D8" s="85"/>
      <c r="E8" s="85"/>
      <c r="F8" s="85"/>
      <c r="G8" s="85"/>
      <c r="H8" s="85"/>
      <c r="I8" s="85"/>
    </row>
    <row r="9" spans="1:9" ht="12.75">
      <c r="A9" s="77" t="s">
        <v>165</v>
      </c>
      <c r="B9" s="77"/>
      <c r="C9" s="86"/>
      <c r="D9" s="86"/>
      <c r="E9" s="86"/>
      <c r="F9" s="86"/>
      <c r="G9" s="86"/>
      <c r="H9" s="86"/>
      <c r="I9" s="86"/>
    </row>
    <row r="10" spans="1:9" ht="12.75">
      <c r="A10" s="77" t="str">
        <f>'Buvn.kopt.'!A11</f>
        <v>Pasūtījuma Nr.: LV-63</v>
      </c>
      <c r="B10" s="77"/>
      <c r="C10" s="87"/>
      <c r="D10" s="87"/>
      <c r="E10" s="87"/>
      <c r="F10" s="87"/>
      <c r="G10" s="87"/>
      <c r="H10" s="87"/>
      <c r="I10" s="87"/>
    </row>
    <row r="11" spans="1:9" ht="12.75">
      <c r="A11" s="88"/>
      <c r="B11" s="88"/>
      <c r="C11" s="88"/>
      <c r="D11" s="88"/>
      <c r="E11" s="88"/>
      <c r="F11" s="88"/>
      <c r="G11" s="88"/>
      <c r="H11" s="88"/>
      <c r="I11" s="88"/>
    </row>
    <row r="12" spans="1:9" ht="12.75">
      <c r="A12" s="89"/>
      <c r="B12" s="89"/>
      <c r="C12" s="90"/>
      <c r="D12" s="90"/>
      <c r="E12" s="91">
        <f>E28</f>
        <v>0</v>
      </c>
      <c r="F12" s="76"/>
      <c r="G12" s="76"/>
      <c r="H12" s="76"/>
      <c r="I12" s="76"/>
    </row>
    <row r="13" spans="1:9" ht="12.75">
      <c r="A13" s="89"/>
      <c r="B13" s="89"/>
      <c r="C13" s="90"/>
      <c r="D13" s="90"/>
      <c r="E13" s="91">
        <f>I24</f>
        <v>0</v>
      </c>
      <c r="F13" s="76"/>
      <c r="G13" s="76"/>
      <c r="H13" s="76"/>
      <c r="I13" s="76"/>
    </row>
    <row r="14" spans="1:9" s="95" customFormat="1" ht="12.75">
      <c r="A14" s="92"/>
      <c r="B14" s="92"/>
      <c r="C14" s="93"/>
      <c r="D14" s="93"/>
      <c r="E14" s="94"/>
      <c r="F14" s="10"/>
      <c r="G14" s="10"/>
      <c r="H14" s="10"/>
      <c r="I14" s="10"/>
    </row>
    <row r="15" spans="7:10" ht="12.75">
      <c r="G15" s="89"/>
      <c r="I15" s="181">
        <f>'Buvn.kopt.'!$C$13</f>
        <v>0</v>
      </c>
      <c r="J15" s="97"/>
    </row>
    <row r="16" spans="1:10" ht="12.75" customHeight="1">
      <c r="A16" s="304"/>
      <c r="B16" s="304"/>
      <c r="C16" s="304"/>
      <c r="D16" s="304"/>
      <c r="E16" s="304"/>
      <c r="F16" s="274"/>
      <c r="G16" s="274"/>
      <c r="H16" s="274"/>
      <c r="I16" s="274"/>
      <c r="J16" s="98"/>
    </row>
    <row r="17" spans="1:10" s="10" customFormat="1" ht="45" customHeight="1">
      <c r="A17" s="304"/>
      <c r="B17" s="304"/>
      <c r="C17" s="304"/>
      <c r="D17" s="304"/>
      <c r="E17" s="304"/>
      <c r="J17" s="100"/>
    </row>
    <row r="18" s="10" customFormat="1" ht="12.75"/>
    <row r="19" spans="2:10" s="10" customFormat="1" ht="12.75">
      <c r="B19" s="280"/>
      <c r="C19" s="303"/>
      <c r="D19" s="303"/>
      <c r="E19" s="281"/>
      <c r="F19" s="282"/>
      <c r="G19" s="282"/>
      <c r="H19" s="282"/>
      <c r="I19" s="282"/>
      <c r="J19" s="13"/>
    </row>
    <row r="20" spans="2:10" s="10" customFormat="1" ht="12.75">
      <c r="B20" s="280"/>
      <c r="C20" s="303"/>
      <c r="D20" s="303"/>
      <c r="E20" s="281"/>
      <c r="F20" s="282"/>
      <c r="G20" s="282"/>
      <c r="H20" s="282"/>
      <c r="I20" s="282"/>
      <c r="J20" s="13"/>
    </row>
    <row r="21" spans="2:10" s="10" customFormat="1" ht="12.75">
      <c r="B21" s="280"/>
      <c r="C21" s="303"/>
      <c r="D21" s="303"/>
      <c r="E21" s="281"/>
      <c r="F21" s="282"/>
      <c r="G21" s="282"/>
      <c r="H21" s="282"/>
      <c r="I21" s="282"/>
      <c r="J21" s="13"/>
    </row>
    <row r="22" spans="2:10" s="10" customFormat="1" ht="12" customHeight="1">
      <c r="B22" s="280"/>
      <c r="C22" s="303"/>
      <c r="D22" s="303"/>
      <c r="E22" s="281"/>
      <c r="F22" s="282"/>
      <c r="G22" s="282"/>
      <c r="H22" s="282"/>
      <c r="I22" s="282"/>
      <c r="J22" s="13"/>
    </row>
    <row r="23" spans="1:10" ht="12.75">
      <c r="A23" s="10"/>
      <c r="B23" s="10"/>
      <c r="C23" s="95"/>
      <c r="D23" s="95"/>
      <c r="E23" s="103"/>
      <c r="F23" s="103"/>
      <c r="G23" s="103"/>
      <c r="H23" s="103"/>
      <c r="I23" s="103"/>
      <c r="J23" s="13"/>
    </row>
    <row r="24" spans="1:11" ht="12.75">
      <c r="A24" s="305"/>
      <c r="B24" s="305"/>
      <c r="C24" s="305"/>
      <c r="D24" s="283"/>
      <c r="E24" s="284"/>
      <c r="F24" s="284"/>
      <c r="G24" s="284"/>
      <c r="H24" s="284"/>
      <c r="I24" s="284"/>
      <c r="J24" s="14"/>
      <c r="K24" s="103"/>
    </row>
    <row r="25" spans="1:5" ht="12.75">
      <c r="A25" s="306"/>
      <c r="B25" s="306"/>
      <c r="C25" s="306"/>
      <c r="D25" s="285"/>
      <c r="E25" s="103"/>
    </row>
    <row r="26" spans="1:5" ht="12.75">
      <c r="A26" s="271"/>
      <c r="B26" s="271"/>
      <c r="C26" s="271"/>
      <c r="D26" s="286"/>
      <c r="E26" s="103"/>
    </row>
    <row r="27" spans="1:7" ht="12.75">
      <c r="A27" s="306"/>
      <c r="B27" s="306"/>
      <c r="C27" s="272"/>
      <c r="D27" s="285"/>
      <c r="E27" s="103"/>
      <c r="G27" s="107"/>
    </row>
    <row r="28" spans="1:10" ht="12.75">
      <c r="A28" s="305"/>
      <c r="B28" s="305"/>
      <c r="C28" s="305"/>
      <c r="D28" s="283"/>
      <c r="E28" s="284"/>
      <c r="G28" s="108"/>
      <c r="J28" s="14"/>
    </row>
    <row r="29" spans="1:10" s="111" customFormat="1" ht="12.75">
      <c r="A29" s="287"/>
      <c r="B29" s="287"/>
      <c r="C29" s="288"/>
      <c r="D29" s="95"/>
      <c r="E29" s="95"/>
      <c r="F29" s="95"/>
      <c r="G29" s="95"/>
      <c r="H29" s="95"/>
      <c r="I29" s="95"/>
      <c r="J29" s="95"/>
    </row>
    <row r="30" spans="1:10" s="111" customFormat="1" ht="12.75">
      <c r="A30" s="287"/>
      <c r="B30" s="287"/>
      <c r="C30" s="288"/>
      <c r="D30" s="95"/>
      <c r="E30" s="95"/>
      <c r="F30" s="95"/>
      <c r="G30" s="95"/>
      <c r="H30" s="95"/>
      <c r="I30" s="95"/>
      <c r="J30" s="95"/>
    </row>
    <row r="31" spans="1:10" s="111" customFormat="1" ht="12.75">
      <c r="A31" s="287"/>
      <c r="B31" s="287"/>
      <c r="C31" s="288"/>
      <c r="D31" s="95"/>
      <c r="E31" s="95"/>
      <c r="F31" s="95"/>
      <c r="G31" s="95"/>
      <c r="H31" s="95"/>
      <c r="I31" s="95"/>
      <c r="J31" s="95"/>
    </row>
    <row r="32" spans="1:3" s="111" customFormat="1" ht="12.75">
      <c r="A32" s="1" t="s">
        <v>692</v>
      </c>
      <c r="B32" s="10"/>
      <c r="C32" s="113"/>
    </row>
    <row r="33" spans="1:6" s="116" customFormat="1" ht="12.75">
      <c r="A33" s="112"/>
      <c r="B33" s="114"/>
      <c r="C33" s="115"/>
      <c r="F33" s="117"/>
    </row>
    <row r="34" spans="1:9" s="116" customFormat="1" ht="12.75">
      <c r="A34" s="118"/>
      <c r="B34" s="118"/>
      <c r="C34" s="118"/>
      <c r="D34" s="118"/>
      <c r="E34" s="118"/>
      <c r="F34" s="118"/>
      <c r="G34" s="118"/>
      <c r="H34" s="118"/>
      <c r="I34" s="118"/>
    </row>
    <row r="35" spans="1:6" s="114" customFormat="1" ht="12.75">
      <c r="A35" s="119"/>
      <c r="D35" s="116"/>
      <c r="E35" s="116"/>
      <c r="F35" s="116"/>
    </row>
    <row r="36" spans="1:3" s="116" customFormat="1" ht="12.75">
      <c r="A36" s="112" t="str">
        <f>'Buvn.kopt.'!$A$27</f>
        <v>Pārbaudīja: Tatjana Millersone Sert.Nr. 3-00058</v>
      </c>
      <c r="B36" s="114"/>
      <c r="C36" s="114"/>
    </row>
    <row r="37" spans="1:3" s="116" customFormat="1" ht="12.75">
      <c r="A37" s="114"/>
      <c r="B37" s="114"/>
      <c r="C37" s="114"/>
    </row>
    <row r="38" spans="1:3" s="116" customFormat="1" ht="12.75">
      <c r="A38" s="114"/>
      <c r="B38" s="114"/>
      <c r="C38" s="114"/>
    </row>
    <row r="39" spans="1:3" s="116" customFormat="1" ht="12.75">
      <c r="A39" s="114"/>
      <c r="B39" s="114"/>
      <c r="C39" s="114"/>
    </row>
    <row r="40" spans="1:2" ht="12.75">
      <c r="A40" s="120"/>
      <c r="B40" s="120"/>
    </row>
    <row r="42" spans="1:2" ht="12.75">
      <c r="A42" s="120"/>
      <c r="B42" s="120"/>
    </row>
    <row r="43" spans="1:2" ht="12.75">
      <c r="A43" s="120"/>
      <c r="B43" s="120"/>
    </row>
    <row r="44" spans="1:2" ht="12.75">
      <c r="A44" s="120"/>
      <c r="B44" s="120"/>
    </row>
    <row r="50" spans="1:2" ht="12.75">
      <c r="A50" s="119"/>
      <c r="B50" s="119"/>
    </row>
  </sheetData>
  <sheetProtection/>
  <mergeCells count="17">
    <mergeCell ref="A2:I2"/>
    <mergeCell ref="F16:I16"/>
    <mergeCell ref="B16:B17"/>
    <mergeCell ref="A16:A17"/>
    <mergeCell ref="C16:D17"/>
    <mergeCell ref="A3:I3"/>
    <mergeCell ref="A4:I4"/>
    <mergeCell ref="C22:D22"/>
    <mergeCell ref="C21:D21"/>
    <mergeCell ref="C20:D20"/>
    <mergeCell ref="C19:D19"/>
    <mergeCell ref="E16:E17"/>
    <mergeCell ref="A28:C28"/>
    <mergeCell ref="A24:C24"/>
    <mergeCell ref="A25:C25"/>
    <mergeCell ref="A26:C26"/>
    <mergeCell ref="A27:C27"/>
  </mergeCells>
  <printOptions horizontalCentered="1"/>
  <pageMargins left="0.748031496062992" right="0.748031496062992" top="1.234251969" bottom="0.484251969" header="0.511811023622047" footer="0.511811023622047"/>
  <pageSetup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A3:C18"/>
  <sheetViews>
    <sheetView zoomScalePageLayoutView="0" workbookViewId="0" topLeftCell="A1">
      <selection activeCell="C28" sqref="C28"/>
    </sheetView>
  </sheetViews>
  <sheetFormatPr defaultColWidth="9.140625" defaultRowHeight="12.75"/>
  <cols>
    <col min="1" max="1" width="18.28125" style="0" customWidth="1"/>
    <col min="2" max="2" width="27.00390625" style="0" customWidth="1"/>
    <col min="3" max="3" width="59.28125" style="0" customWidth="1"/>
  </cols>
  <sheetData>
    <row r="3" spans="1:3" ht="15">
      <c r="A3" s="289"/>
      <c r="B3" s="289"/>
      <c r="C3" s="290"/>
    </row>
    <row r="4" spans="1:3" ht="15.75">
      <c r="A4" s="275" t="s">
        <v>802</v>
      </c>
      <c r="B4" s="275"/>
      <c r="C4" s="275"/>
    </row>
    <row r="5" spans="1:3" ht="14.25">
      <c r="A5" s="291"/>
      <c r="B5" s="291"/>
      <c r="C5" s="291"/>
    </row>
    <row r="6" spans="1:3" ht="15">
      <c r="A6" s="309" t="s">
        <v>3</v>
      </c>
      <c r="B6" s="309" t="s">
        <v>803</v>
      </c>
      <c r="C6" s="309" t="s">
        <v>804</v>
      </c>
    </row>
    <row r="7" spans="1:3" ht="20.25" customHeight="1">
      <c r="A7" s="293"/>
      <c r="B7" s="292"/>
      <c r="C7" s="294" t="s">
        <v>805</v>
      </c>
    </row>
    <row r="8" spans="1:3" ht="17.25" customHeight="1">
      <c r="A8" s="309">
        <v>1</v>
      </c>
      <c r="B8" s="310" t="s">
        <v>818</v>
      </c>
      <c r="C8" s="295" t="s">
        <v>808</v>
      </c>
    </row>
    <row r="9" spans="1:3" ht="18" customHeight="1">
      <c r="A9" s="309">
        <v>2</v>
      </c>
      <c r="B9" s="310" t="s">
        <v>817</v>
      </c>
      <c r="C9" s="296" t="s">
        <v>806</v>
      </c>
    </row>
    <row r="10" spans="1:3" ht="15">
      <c r="A10" s="309">
        <v>3</v>
      </c>
      <c r="B10" s="310" t="s">
        <v>819</v>
      </c>
      <c r="C10" s="296" t="s">
        <v>807</v>
      </c>
    </row>
    <row r="11" spans="1:3" ht="15">
      <c r="A11" s="309">
        <v>4</v>
      </c>
      <c r="B11" s="311" t="s">
        <v>820</v>
      </c>
      <c r="C11" s="297" t="s">
        <v>809</v>
      </c>
    </row>
    <row r="12" spans="1:3" ht="15">
      <c r="A12" s="309">
        <v>5</v>
      </c>
      <c r="B12" s="310" t="s">
        <v>821</v>
      </c>
      <c r="C12" s="297" t="s">
        <v>810</v>
      </c>
    </row>
    <row r="13" spans="1:3" ht="15">
      <c r="A13" s="309">
        <v>6</v>
      </c>
      <c r="B13" s="310" t="s">
        <v>822</v>
      </c>
      <c r="C13" s="297" t="s">
        <v>811</v>
      </c>
    </row>
    <row r="14" spans="1:3" ht="15">
      <c r="A14" s="309">
        <v>7</v>
      </c>
      <c r="B14" s="310" t="s">
        <v>823</v>
      </c>
      <c r="C14" s="307" t="s">
        <v>812</v>
      </c>
    </row>
    <row r="15" spans="1:3" ht="15">
      <c r="A15" s="309">
        <v>8</v>
      </c>
      <c r="B15" s="312" t="s">
        <v>824</v>
      </c>
      <c r="C15" s="308" t="s">
        <v>813</v>
      </c>
    </row>
    <row r="16" spans="1:3" ht="15">
      <c r="A16" s="309">
        <v>9</v>
      </c>
      <c r="B16" s="310" t="s">
        <v>825</v>
      </c>
      <c r="C16" s="297" t="s">
        <v>814</v>
      </c>
    </row>
    <row r="17" spans="1:3" ht="15">
      <c r="A17" s="309">
        <v>10</v>
      </c>
      <c r="B17" s="312" t="s">
        <v>826</v>
      </c>
      <c r="C17" s="308" t="s">
        <v>815</v>
      </c>
    </row>
    <row r="18" spans="1:3" ht="15">
      <c r="A18" s="309">
        <v>11</v>
      </c>
      <c r="B18" s="310" t="s">
        <v>827</v>
      </c>
      <c r="C18" s="297" t="s">
        <v>816</v>
      </c>
    </row>
  </sheetData>
  <sheetProtection/>
  <mergeCells count="1">
    <mergeCell ref="A4:C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sheetPr>
  <dimension ref="A1:H34"/>
  <sheetViews>
    <sheetView zoomScaleSheetLayoutView="85" zoomScalePageLayoutView="0" workbookViewId="0" topLeftCell="A1">
      <selection activeCell="A9" sqref="A9"/>
    </sheetView>
  </sheetViews>
  <sheetFormatPr defaultColWidth="9.140625" defaultRowHeight="12.75"/>
  <cols>
    <col min="1" max="1" width="4.57421875" style="22" customWidth="1"/>
    <col min="2" max="2" width="8.00390625" style="22" customWidth="1"/>
    <col min="3" max="3" width="35.7109375" style="22" customWidth="1"/>
    <col min="4" max="4" width="9.7109375" style="22" customWidth="1"/>
    <col min="5" max="5" width="24.00390625" style="22" customWidth="1"/>
    <col min="6" max="6" width="13.57421875" style="21" customWidth="1"/>
    <col min="7" max="7" width="9.140625" style="21" customWidth="1"/>
    <col min="8" max="8" width="11.00390625" style="22" customWidth="1"/>
    <col min="9" max="16384" width="9.140625" style="22" customWidth="1"/>
  </cols>
  <sheetData>
    <row r="1" spans="1:7" s="43" customFormat="1" ht="12.75" customHeight="1">
      <c r="A1" s="278" t="s">
        <v>782</v>
      </c>
      <c r="B1" s="278"/>
      <c r="C1" s="278"/>
      <c r="D1" s="278"/>
      <c r="E1" s="278"/>
      <c r="F1" s="41"/>
      <c r="G1" s="42"/>
    </row>
    <row r="2" spans="1:7" s="43" customFormat="1" ht="12.75">
      <c r="A2" s="279" t="s">
        <v>14</v>
      </c>
      <c r="B2" s="279"/>
      <c r="C2" s="279"/>
      <c r="D2" s="279"/>
      <c r="E2" s="279"/>
      <c r="F2" s="42"/>
      <c r="G2" s="42"/>
    </row>
    <row r="3" spans="1:7" s="43" customFormat="1" ht="12.75">
      <c r="A3" s="44"/>
      <c r="B3" s="44"/>
      <c r="C3" s="44"/>
      <c r="D3" s="44"/>
      <c r="E3" s="44"/>
      <c r="F3" s="42"/>
      <c r="G3" s="42"/>
    </row>
    <row r="4" spans="1:7" s="43" customFormat="1" ht="12.75">
      <c r="A4" s="45" t="str">
        <f>kop!$A$7</f>
        <v>Būves nosaukums: Daugavpils 16. Vidusskolas ēkas telpu vienkāršota atjaunošana</v>
      </c>
      <c r="B4" s="45"/>
      <c r="C4" s="42"/>
      <c r="D4" s="46"/>
      <c r="E4" s="46"/>
      <c r="F4" s="42"/>
      <c r="G4" s="42"/>
    </row>
    <row r="5" spans="1:7" s="43" customFormat="1" ht="12.75">
      <c r="A5" s="45" t="str">
        <f>kop!A8</f>
        <v>Objekta nosaukums: Daugavpils 16. Vidusskolas ēkas telpu vienkāršota atjaunošana</v>
      </c>
      <c r="B5" s="45"/>
      <c r="C5" s="42"/>
      <c r="D5" s="46"/>
      <c r="E5" s="46"/>
      <c r="F5" s="42"/>
      <c r="G5" s="42"/>
    </row>
    <row r="6" spans="1:7" s="43" customFormat="1" ht="12.75">
      <c r="A6" s="45" t="str">
        <f>kop!$A$9</f>
        <v>Objekta adrese: Aveņu iela 40, Daugavpils</v>
      </c>
      <c r="B6" s="45"/>
      <c r="C6" s="42"/>
      <c r="D6" s="46"/>
      <c r="E6" s="46"/>
      <c r="F6" s="42"/>
      <c r="G6" s="42"/>
    </row>
    <row r="7" spans="1:7" s="43" customFormat="1" ht="12.75">
      <c r="A7" s="45" t="str">
        <f>kop!$A$10</f>
        <v>Pasūtījuma Nr.: LV-63</v>
      </c>
      <c r="B7" s="45"/>
      <c r="C7" s="42"/>
      <c r="D7" s="46"/>
      <c r="E7" s="46"/>
      <c r="F7" s="42"/>
      <c r="G7" s="42"/>
    </row>
    <row r="8" spans="1:7" s="43" customFormat="1" ht="12.75">
      <c r="A8" s="45"/>
      <c r="B8" s="45"/>
      <c r="C8" s="42"/>
      <c r="D8" s="46"/>
      <c r="E8" s="46"/>
      <c r="F8" s="42"/>
      <c r="G8" s="42"/>
    </row>
    <row r="9" spans="1:7" s="43" customFormat="1" ht="12.75">
      <c r="A9" s="43" t="s">
        <v>783</v>
      </c>
      <c r="C9" s="24"/>
      <c r="D9" s="46"/>
      <c r="F9" s="42"/>
      <c r="G9" s="42"/>
    </row>
    <row r="10" spans="3:7" s="43" customFormat="1" ht="12.75">
      <c r="C10" s="24"/>
      <c r="D10" s="46"/>
      <c r="F10" s="42"/>
      <c r="G10" s="42"/>
    </row>
    <row r="11" spans="1:7" s="43" customFormat="1" ht="12.75">
      <c r="A11" s="45"/>
      <c r="B11" s="45"/>
      <c r="C11" s="45"/>
      <c r="D11" s="42"/>
      <c r="F11" s="42"/>
      <c r="G11" s="42"/>
    </row>
    <row r="12" spans="1:7" s="43" customFormat="1" ht="12.75" customHeight="1">
      <c r="A12" s="276" t="s">
        <v>3</v>
      </c>
      <c r="B12" s="276" t="s">
        <v>7</v>
      </c>
      <c r="C12" s="276" t="s">
        <v>784</v>
      </c>
      <c r="D12" s="276" t="s">
        <v>1</v>
      </c>
      <c r="E12" s="276" t="s">
        <v>2</v>
      </c>
      <c r="F12" s="42"/>
      <c r="G12" s="42"/>
    </row>
    <row r="13" spans="1:7" s="43" customFormat="1" ht="55.5" customHeight="1">
      <c r="A13" s="276"/>
      <c r="B13" s="276"/>
      <c r="C13" s="276"/>
      <c r="D13" s="276"/>
      <c r="E13" s="276"/>
      <c r="F13" s="42"/>
      <c r="G13" s="42"/>
    </row>
    <row r="14" spans="1:5" ht="14.25">
      <c r="A14" s="47">
        <v>1</v>
      </c>
      <c r="B14" s="71" t="s">
        <v>603</v>
      </c>
      <c r="C14" s="68" t="s">
        <v>571</v>
      </c>
      <c r="D14" s="247" t="s">
        <v>582</v>
      </c>
      <c r="E14" s="248">
        <v>995</v>
      </c>
    </row>
    <row r="15" spans="1:8" ht="14.25">
      <c r="A15" s="47">
        <v>2</v>
      </c>
      <c r="B15" s="71" t="s">
        <v>603</v>
      </c>
      <c r="C15" s="68" t="s">
        <v>566</v>
      </c>
      <c r="D15" s="247" t="s">
        <v>582</v>
      </c>
      <c r="E15" s="221">
        <v>5860</v>
      </c>
      <c r="H15" s="21"/>
    </row>
    <row r="16" spans="1:8" ht="12.75">
      <c r="A16" s="47">
        <v>3</v>
      </c>
      <c r="B16" s="71" t="s">
        <v>603</v>
      </c>
      <c r="C16" s="68" t="s">
        <v>567</v>
      </c>
      <c r="D16" s="166" t="s">
        <v>20</v>
      </c>
      <c r="E16" s="221">
        <v>46</v>
      </c>
      <c r="H16" s="21"/>
    </row>
    <row r="17" spans="1:8" ht="25.5">
      <c r="A17" s="47">
        <v>4</v>
      </c>
      <c r="B17" s="71" t="s">
        <v>603</v>
      </c>
      <c r="C17" s="68" t="s">
        <v>568</v>
      </c>
      <c r="D17" s="247" t="s">
        <v>582</v>
      </c>
      <c r="E17" s="221">
        <v>2420</v>
      </c>
      <c r="H17" s="21"/>
    </row>
    <row r="18" spans="1:8" ht="25.5">
      <c r="A18" s="47">
        <v>5</v>
      </c>
      <c r="B18" s="71" t="s">
        <v>603</v>
      </c>
      <c r="C18" s="68" t="s">
        <v>569</v>
      </c>
      <c r="D18" s="247" t="s">
        <v>582</v>
      </c>
      <c r="E18" s="221">
        <v>105</v>
      </c>
      <c r="H18" s="21"/>
    </row>
    <row r="19" spans="1:8" ht="25.5">
      <c r="A19" s="47">
        <v>6</v>
      </c>
      <c r="B19" s="71" t="s">
        <v>603</v>
      </c>
      <c r="C19" s="67" t="s">
        <v>570</v>
      </c>
      <c r="D19" s="247" t="s">
        <v>583</v>
      </c>
      <c r="E19" s="222">
        <f>7+16+194+8.4+16</f>
        <v>241.4</v>
      </c>
      <c r="H19" s="21"/>
    </row>
    <row r="20" spans="1:7" s="43" customFormat="1" ht="37.5" customHeight="1">
      <c r="A20" s="277" t="s">
        <v>781</v>
      </c>
      <c r="B20" s="277"/>
      <c r="C20" s="277"/>
      <c r="D20" s="277"/>
      <c r="E20" s="277"/>
      <c r="F20" s="42"/>
      <c r="G20" s="42"/>
    </row>
    <row r="21" spans="1:7" s="43" customFormat="1" ht="26.25" customHeight="1">
      <c r="A21" s="277"/>
      <c r="B21" s="277"/>
      <c r="C21" s="277"/>
      <c r="D21" s="277"/>
      <c r="E21" s="277"/>
      <c r="F21" s="51"/>
      <c r="G21" s="42"/>
    </row>
    <row r="22" spans="1:3" s="26" customFormat="1" ht="12.75">
      <c r="A22" s="52"/>
      <c r="B22" s="52"/>
      <c r="C22" s="53"/>
    </row>
    <row r="23" spans="1:3" s="26" customFormat="1" ht="12.75">
      <c r="A23" s="24" t="str">
        <f>'Buvn.kopt.'!$A$24</f>
        <v>Sastādīja: Tatjana Millersone Sert.Nr. 3-00058</v>
      </c>
      <c r="B23" s="54"/>
      <c r="C23" s="55"/>
    </row>
    <row r="24" spans="1:7" ht="12.75">
      <c r="A24" s="24"/>
      <c r="B24" s="21"/>
      <c r="C24" s="56"/>
      <c r="F24" s="22"/>
      <c r="G24" s="22"/>
    </row>
    <row r="25" spans="1:7" ht="12.75">
      <c r="A25" s="24"/>
      <c r="B25" s="21"/>
      <c r="C25" s="21"/>
      <c r="F25" s="22"/>
      <c r="G25" s="22"/>
    </row>
    <row r="26" spans="1:5" s="21" customFormat="1" ht="12.75">
      <c r="A26" s="58"/>
      <c r="D26" s="22"/>
      <c r="E26" s="22"/>
    </row>
    <row r="27" spans="1:7" ht="12.75">
      <c r="A27" s="24" t="str">
        <f>'Buvn.kopt.'!$A$27</f>
        <v>Pārbaudīja: Tatjana Millersone Sert.Nr. 3-00058</v>
      </c>
      <c r="B27" s="21"/>
      <c r="C27" s="21"/>
      <c r="F27" s="22"/>
      <c r="G27" s="22"/>
    </row>
    <row r="28" spans="1:7" ht="12.75">
      <c r="A28" s="21"/>
      <c r="B28" s="21"/>
      <c r="C28" s="21"/>
      <c r="F28" s="22"/>
      <c r="G28" s="22"/>
    </row>
    <row r="29" spans="1:7" ht="12.75">
      <c r="A29" s="21"/>
      <c r="B29" s="21"/>
      <c r="C29" s="21"/>
      <c r="F29" s="22"/>
      <c r="G29" s="22"/>
    </row>
    <row r="30" spans="1:7" ht="12.75">
      <c r="A30" s="21"/>
      <c r="B30" s="21"/>
      <c r="C30" s="21"/>
      <c r="F30" s="22"/>
      <c r="G30" s="22"/>
    </row>
    <row r="31" spans="1:7" s="43" customFormat="1" ht="12.75">
      <c r="A31" s="59"/>
      <c r="B31" s="59"/>
      <c r="C31" s="60"/>
      <c r="D31" s="60"/>
      <c r="E31" s="60"/>
      <c r="F31" s="42"/>
      <c r="G31" s="42"/>
    </row>
    <row r="32" spans="1:7" s="43" customFormat="1" ht="12.75">
      <c r="A32" s="59"/>
      <c r="B32" s="59"/>
      <c r="C32" s="59"/>
      <c r="D32" s="61"/>
      <c r="E32" s="62"/>
      <c r="F32" s="42"/>
      <c r="G32" s="42"/>
    </row>
    <row r="33" spans="1:7" s="43" customFormat="1" ht="12.75">
      <c r="A33" s="60"/>
      <c r="B33" s="60"/>
      <c r="C33" s="22"/>
      <c r="D33" s="60"/>
      <c r="E33" s="62"/>
      <c r="F33" s="42"/>
      <c r="G33" s="42"/>
    </row>
    <row r="34" spans="1:7" s="43" customFormat="1" ht="12.75">
      <c r="A34" s="63"/>
      <c r="B34" s="63"/>
      <c r="C34" s="22"/>
      <c r="D34" s="61"/>
      <c r="E34" s="62"/>
      <c r="F34" s="42"/>
      <c r="G34" s="42"/>
    </row>
  </sheetData>
  <sheetProtection/>
  <mergeCells count="8">
    <mergeCell ref="D12:D13"/>
    <mergeCell ref="E12:E13"/>
    <mergeCell ref="A20:E21"/>
    <mergeCell ref="A1:E1"/>
    <mergeCell ref="A2:E2"/>
    <mergeCell ref="A12:A13"/>
    <mergeCell ref="B12:B13"/>
    <mergeCell ref="C12:C13"/>
  </mergeCells>
  <printOptions horizontalCentered="1"/>
  <pageMargins left="0" right="0" top="0.3937007874015748" bottom="0.35433070866141736" header="0.4330708661417323" footer="0.2362204724409449"/>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tabColor rgb="FF92D050"/>
  </sheetPr>
  <dimension ref="A1:H48"/>
  <sheetViews>
    <sheetView zoomScaleSheetLayoutView="85" zoomScalePageLayoutView="0" workbookViewId="0" topLeftCell="A1">
      <selection activeCell="C14" sqref="C14"/>
    </sheetView>
  </sheetViews>
  <sheetFormatPr defaultColWidth="9.140625" defaultRowHeight="12.75"/>
  <cols>
    <col min="1" max="1" width="4.57421875" style="22" customWidth="1"/>
    <col min="2" max="2" width="7.28125" style="22" customWidth="1"/>
    <col min="3" max="3" width="34.7109375" style="22" customWidth="1"/>
    <col min="4" max="4" width="8.140625" style="22" customWidth="1"/>
    <col min="5" max="5" width="18.7109375" style="22" customWidth="1"/>
    <col min="6" max="6" width="9.421875" style="21" customWidth="1"/>
    <col min="7" max="7" width="9.140625" style="21" customWidth="1"/>
    <col min="8" max="8" width="11.00390625" style="22" customWidth="1"/>
    <col min="9" max="16384" width="9.140625" style="22" customWidth="1"/>
  </cols>
  <sheetData>
    <row r="1" spans="1:7" s="43" customFormat="1" ht="12.75">
      <c r="A1" s="264" t="s">
        <v>785</v>
      </c>
      <c r="B1" s="264"/>
      <c r="C1" s="264"/>
      <c r="D1" s="264"/>
      <c r="E1" s="264"/>
      <c r="F1" s="41"/>
      <c r="G1" s="42"/>
    </row>
    <row r="2" spans="1:7" s="43" customFormat="1" ht="12.75">
      <c r="A2" s="279" t="s">
        <v>31</v>
      </c>
      <c r="B2" s="279"/>
      <c r="C2" s="279"/>
      <c r="D2" s="279"/>
      <c r="E2" s="279"/>
      <c r="F2" s="42"/>
      <c r="G2" s="42"/>
    </row>
    <row r="3" spans="1:7" s="43" customFormat="1" ht="12.75">
      <c r="A3" s="44"/>
      <c r="B3" s="44"/>
      <c r="C3" s="44"/>
      <c r="D3" s="44"/>
      <c r="E3" s="44"/>
      <c r="F3" s="42"/>
      <c r="G3" s="42"/>
    </row>
    <row r="4" spans="1:7" s="43" customFormat="1" ht="12.75">
      <c r="A4" s="45" t="str">
        <f>kop!$A$7</f>
        <v>Būves nosaukums: Daugavpils 16. Vidusskolas ēkas telpu vienkāršota atjaunošana</v>
      </c>
      <c r="B4" s="45"/>
      <c r="C4" s="42"/>
      <c r="D4" s="46"/>
      <c r="E4" s="46"/>
      <c r="F4" s="42"/>
      <c r="G4" s="42"/>
    </row>
    <row r="5" spans="1:7" s="43" customFormat="1" ht="12.75">
      <c r="A5" s="45" t="str">
        <f>kop!A8</f>
        <v>Objekta nosaukums: Daugavpils 16. Vidusskolas ēkas telpu vienkāršota atjaunošana</v>
      </c>
      <c r="B5" s="45"/>
      <c r="C5" s="42"/>
      <c r="D5" s="46"/>
      <c r="E5" s="46"/>
      <c r="F5" s="42"/>
      <c r="G5" s="42"/>
    </row>
    <row r="6" spans="1:7" s="43" customFormat="1" ht="12.75">
      <c r="A6" s="45" t="str">
        <f>kop!$A$9</f>
        <v>Objekta adrese: Aveņu iela 40, Daugavpils</v>
      </c>
      <c r="B6" s="45"/>
      <c r="C6" s="42"/>
      <c r="D6" s="46"/>
      <c r="E6" s="46"/>
      <c r="F6" s="42"/>
      <c r="G6" s="42"/>
    </row>
    <row r="7" spans="1:7" s="43" customFormat="1" ht="12.75">
      <c r="A7" s="45" t="str">
        <f>kop!$A$10</f>
        <v>Pasūtījuma Nr.: LV-63</v>
      </c>
      <c r="B7" s="45"/>
      <c r="C7" s="42"/>
      <c r="D7" s="46"/>
      <c r="E7" s="46"/>
      <c r="F7" s="42"/>
      <c r="G7" s="42"/>
    </row>
    <row r="8" spans="1:7" s="43" customFormat="1" ht="12.75">
      <c r="A8" s="45"/>
      <c r="B8" s="45"/>
      <c r="C8" s="42"/>
      <c r="D8" s="46"/>
      <c r="E8" s="46"/>
      <c r="F8" s="42"/>
      <c r="G8" s="42"/>
    </row>
    <row r="9" spans="1:7" s="43" customFormat="1" ht="12.75">
      <c r="A9" s="43" t="str">
        <f>'Demont.'!$A$9</f>
        <v>Apjomi sastādīti pamatojoties uz AR daļas rasējumiem</v>
      </c>
      <c r="C9" s="24"/>
      <c r="D9" s="46"/>
      <c r="F9" s="42"/>
      <c r="G9" s="42"/>
    </row>
    <row r="10" spans="3:7" s="43" customFormat="1" ht="12.75">
      <c r="C10" s="24"/>
      <c r="D10" s="46"/>
      <c r="F10" s="42"/>
      <c r="G10" s="42"/>
    </row>
    <row r="11" spans="1:7" s="43" customFormat="1" ht="12.75">
      <c r="A11" s="45"/>
      <c r="B11" s="45"/>
      <c r="C11" s="45"/>
      <c r="D11" s="42"/>
      <c r="F11" s="42"/>
      <c r="G11" s="42"/>
    </row>
    <row r="12" spans="1:7" s="43" customFormat="1" ht="12.75" customHeight="1">
      <c r="A12" s="276" t="s">
        <v>3</v>
      </c>
      <c r="B12" s="276" t="s">
        <v>7</v>
      </c>
      <c r="C12" s="276" t="str">
        <f>'Demont.'!C12</f>
        <v>Būvdarbu nosaukums</v>
      </c>
      <c r="D12" s="276" t="s">
        <v>1</v>
      </c>
      <c r="E12" s="276" t="s">
        <v>2</v>
      </c>
      <c r="F12" s="42"/>
      <c r="G12" s="42"/>
    </row>
    <row r="13" spans="1:7" s="43" customFormat="1" ht="54.75" customHeight="1">
      <c r="A13" s="276"/>
      <c r="B13" s="276"/>
      <c r="C13" s="276"/>
      <c r="D13" s="276"/>
      <c r="E13" s="276"/>
      <c r="F13" s="42"/>
      <c r="G13" s="42"/>
    </row>
    <row r="14" spans="1:5" ht="12.75">
      <c r="A14" s="47"/>
      <c r="B14" s="47"/>
      <c r="C14" s="49" t="s">
        <v>562</v>
      </c>
      <c r="D14" s="64"/>
      <c r="E14" s="65"/>
    </row>
    <row r="15" spans="1:8" ht="12.75">
      <c r="A15" s="47"/>
      <c r="B15" s="47"/>
      <c r="C15" s="66" t="s">
        <v>560</v>
      </c>
      <c r="D15" s="247"/>
      <c r="E15" s="221"/>
      <c r="H15" s="21"/>
    </row>
    <row r="16" spans="1:8" ht="38.25">
      <c r="A16" s="47">
        <v>1</v>
      </c>
      <c r="B16" s="71" t="s">
        <v>603</v>
      </c>
      <c r="C16" s="69" t="s">
        <v>604</v>
      </c>
      <c r="D16" s="247" t="s">
        <v>582</v>
      </c>
      <c r="E16" s="221">
        <v>1645</v>
      </c>
      <c r="H16" s="21"/>
    </row>
    <row r="17" spans="1:8" ht="38.25">
      <c r="A17" s="47">
        <v>2</v>
      </c>
      <c r="B17" s="71" t="s">
        <v>599</v>
      </c>
      <c r="C17" s="67" t="s">
        <v>561</v>
      </c>
      <c r="D17" s="247" t="s">
        <v>582</v>
      </c>
      <c r="E17" s="221">
        <v>1645</v>
      </c>
      <c r="H17" s="21"/>
    </row>
    <row r="18" spans="1:8" ht="22.5">
      <c r="A18" s="47">
        <v>3</v>
      </c>
      <c r="B18" s="71" t="s">
        <v>599</v>
      </c>
      <c r="C18" s="67" t="s">
        <v>593</v>
      </c>
      <c r="D18" s="247" t="s">
        <v>582</v>
      </c>
      <c r="E18" s="221">
        <f>E17</f>
        <v>1645</v>
      </c>
      <c r="H18" s="21"/>
    </row>
    <row r="19" spans="1:8" ht="25.5">
      <c r="A19" s="47">
        <v>4</v>
      </c>
      <c r="B19" s="71" t="s">
        <v>600</v>
      </c>
      <c r="C19" s="68" t="s">
        <v>594</v>
      </c>
      <c r="D19" s="247" t="s">
        <v>582</v>
      </c>
      <c r="E19" s="221">
        <f>E17</f>
        <v>1645</v>
      </c>
      <c r="H19" s="21"/>
    </row>
    <row r="20" spans="1:8" ht="25.5">
      <c r="A20" s="47">
        <v>5</v>
      </c>
      <c r="B20" s="71" t="s">
        <v>600</v>
      </c>
      <c r="C20" s="67" t="s">
        <v>596</v>
      </c>
      <c r="D20" s="247" t="s">
        <v>582</v>
      </c>
      <c r="E20" s="221">
        <f>E18</f>
        <v>1645</v>
      </c>
      <c r="H20" s="21"/>
    </row>
    <row r="21" spans="1:8" ht="22.5">
      <c r="A21" s="47">
        <v>6</v>
      </c>
      <c r="B21" s="71" t="s">
        <v>601</v>
      </c>
      <c r="C21" s="67" t="s">
        <v>597</v>
      </c>
      <c r="D21" s="247" t="s">
        <v>582</v>
      </c>
      <c r="E21" s="221">
        <f>E19</f>
        <v>1645</v>
      </c>
      <c r="H21" s="21"/>
    </row>
    <row r="22" spans="1:8" ht="22.5">
      <c r="A22" s="47">
        <v>7</v>
      </c>
      <c r="B22" s="71" t="s">
        <v>601</v>
      </c>
      <c r="C22" s="67" t="s">
        <v>598</v>
      </c>
      <c r="D22" s="247" t="s">
        <v>582</v>
      </c>
      <c r="E22" s="221">
        <f>E20</f>
        <v>1645</v>
      </c>
      <c r="H22" s="21"/>
    </row>
    <row r="23" spans="1:8" ht="22.5">
      <c r="A23" s="47">
        <v>8</v>
      </c>
      <c r="B23" s="71" t="s">
        <v>601</v>
      </c>
      <c r="C23" s="67" t="s">
        <v>585</v>
      </c>
      <c r="D23" s="247" t="s">
        <v>586</v>
      </c>
      <c r="E23" s="221">
        <v>1600</v>
      </c>
      <c r="H23" s="21"/>
    </row>
    <row r="24" spans="1:8" ht="12.75">
      <c r="A24" s="47"/>
      <c r="B24" s="71"/>
      <c r="C24" s="49" t="s">
        <v>563</v>
      </c>
      <c r="D24" s="247"/>
      <c r="E24" s="221"/>
      <c r="H24" s="21"/>
    </row>
    <row r="25" spans="1:8" ht="12.75">
      <c r="A25" s="47"/>
      <c r="B25" s="71"/>
      <c r="C25" s="66" t="s">
        <v>560</v>
      </c>
      <c r="D25" s="247"/>
      <c r="E25" s="221"/>
      <c r="H25" s="21"/>
    </row>
    <row r="26" spans="1:8" ht="25.5">
      <c r="A26" s="47">
        <v>1</v>
      </c>
      <c r="B26" s="71" t="s">
        <v>603</v>
      </c>
      <c r="C26" s="69" t="s">
        <v>605</v>
      </c>
      <c r="D26" s="247" t="s">
        <v>582</v>
      </c>
      <c r="E26" s="221">
        <v>102.1</v>
      </c>
      <c r="H26" s="21"/>
    </row>
    <row r="27" spans="1:8" ht="38.25">
      <c r="A27" s="47">
        <v>2</v>
      </c>
      <c r="B27" s="71" t="s">
        <v>599</v>
      </c>
      <c r="C27" s="67" t="s">
        <v>561</v>
      </c>
      <c r="D27" s="247" t="s">
        <v>582</v>
      </c>
      <c r="E27" s="221">
        <v>102.1</v>
      </c>
      <c r="H27" s="21"/>
    </row>
    <row r="28" spans="1:8" ht="22.5">
      <c r="A28" s="47">
        <v>3</v>
      </c>
      <c r="B28" s="71" t="s">
        <v>599</v>
      </c>
      <c r="C28" s="67" t="s">
        <v>593</v>
      </c>
      <c r="D28" s="247" t="s">
        <v>582</v>
      </c>
      <c r="E28" s="221">
        <f>E27</f>
        <v>102.1</v>
      </c>
      <c r="H28" s="21"/>
    </row>
    <row r="29" spans="1:8" ht="25.5">
      <c r="A29" s="47">
        <v>4</v>
      </c>
      <c r="B29" s="71" t="s">
        <v>600</v>
      </c>
      <c r="C29" s="68" t="s">
        <v>594</v>
      </c>
      <c r="D29" s="247" t="s">
        <v>582</v>
      </c>
      <c r="E29" s="221">
        <f>E27</f>
        <v>102.1</v>
      </c>
      <c r="H29" s="21"/>
    </row>
    <row r="30" spans="1:8" ht="22.5">
      <c r="A30" s="47">
        <v>5</v>
      </c>
      <c r="B30" s="71" t="s">
        <v>602</v>
      </c>
      <c r="C30" s="67" t="s">
        <v>584</v>
      </c>
      <c r="D30" s="247" t="s">
        <v>582</v>
      </c>
      <c r="E30" s="221">
        <f>E29</f>
        <v>102.1</v>
      </c>
      <c r="H30" s="21"/>
    </row>
    <row r="31" spans="1:8" ht="22.5">
      <c r="A31" s="47">
        <v>6</v>
      </c>
      <c r="B31" s="71" t="s">
        <v>601</v>
      </c>
      <c r="C31" s="67" t="s">
        <v>585</v>
      </c>
      <c r="D31" s="247" t="s">
        <v>586</v>
      </c>
      <c r="E31" s="221">
        <v>80</v>
      </c>
      <c r="H31" s="21"/>
    </row>
    <row r="32" spans="1:8" ht="12.75">
      <c r="A32" s="47"/>
      <c r="B32" s="47"/>
      <c r="C32" s="49" t="s">
        <v>587</v>
      </c>
      <c r="D32" s="247"/>
      <c r="E32" s="221"/>
      <c r="H32" s="21"/>
    </row>
    <row r="33" spans="1:8" ht="12.75" customHeight="1">
      <c r="A33" s="47">
        <v>1</v>
      </c>
      <c r="B33" s="71" t="s">
        <v>603</v>
      </c>
      <c r="C33" s="69" t="s">
        <v>595</v>
      </c>
      <c r="D33" s="247" t="s">
        <v>582</v>
      </c>
      <c r="E33" s="221">
        <v>690</v>
      </c>
      <c r="H33" s="21"/>
    </row>
    <row r="34" spans="1:8" ht="22.5">
      <c r="A34" s="47">
        <v>2</v>
      </c>
      <c r="B34" s="71" t="s">
        <v>600</v>
      </c>
      <c r="C34" s="67" t="s">
        <v>588</v>
      </c>
      <c r="D34" s="247" t="s">
        <v>582</v>
      </c>
      <c r="E34" s="221">
        <v>690</v>
      </c>
      <c r="H34" s="21"/>
    </row>
    <row r="35" spans="1:8" ht="22.5">
      <c r="A35" s="47">
        <v>3</v>
      </c>
      <c r="B35" s="71" t="s">
        <v>602</v>
      </c>
      <c r="C35" s="67" t="s">
        <v>589</v>
      </c>
      <c r="D35" s="247" t="s">
        <v>582</v>
      </c>
      <c r="E35" s="221">
        <v>690</v>
      </c>
      <c r="H35" s="21"/>
    </row>
    <row r="36" spans="1:8" ht="51">
      <c r="A36" s="47">
        <v>4</v>
      </c>
      <c r="B36" s="47"/>
      <c r="C36" s="70" t="s">
        <v>590</v>
      </c>
      <c r="D36" s="247" t="s">
        <v>591</v>
      </c>
      <c r="E36" s="221">
        <f>E35*0.94</f>
        <v>648.5999999999999</v>
      </c>
      <c r="H36" s="21"/>
    </row>
    <row r="37" spans="1:8" ht="22.5">
      <c r="A37" s="47">
        <v>5</v>
      </c>
      <c r="B37" s="71" t="s">
        <v>602</v>
      </c>
      <c r="C37" s="67" t="s">
        <v>592</v>
      </c>
      <c r="D37" s="247" t="s">
        <v>582</v>
      </c>
      <c r="E37" s="221">
        <f>E35</f>
        <v>690</v>
      </c>
      <c r="H37" s="21"/>
    </row>
    <row r="38" spans="1:7" s="43" customFormat="1" ht="72" customHeight="1">
      <c r="A38" s="48"/>
      <c r="B38" s="48"/>
      <c r="C38" s="277" t="str">
        <f>'Demont.'!A20</f>
        <v>Piezīme: Būvuzņēmējam  jāizvērtē  darbu  daudzumos  minēto  darbu  veikšanai  nepieciešamie  pamatmateriāli  un  palīgmateriāli, to  iegāde   un  izmaksas, konstrukciju  elementu  komplektācija  atbilstoši  izgatavotāju  firmu  instrukcijām. Visus projektā minētos materiālus iespējams aizstāt ar citu ražotāju ekvivalentiem produktiem, iepriekš saskaņojot ar projekta autoru.   </v>
      </c>
      <c r="D38" s="277"/>
      <c r="E38" s="277"/>
      <c r="F38" s="42"/>
      <c r="G38" s="42"/>
    </row>
    <row r="39" spans="1:3" s="26" customFormat="1" ht="12.75">
      <c r="A39" s="52"/>
      <c r="B39" s="52"/>
      <c r="C39" s="53"/>
    </row>
    <row r="40" spans="1:3" s="26" customFormat="1" ht="12.75">
      <c r="A40" s="24" t="str">
        <f>'Buvn.kopt.'!$A$24</f>
        <v>Sastādīja: Tatjana Millersone Sert.Nr. 3-00058</v>
      </c>
      <c r="B40" s="54"/>
      <c r="C40" s="55"/>
    </row>
    <row r="41" spans="1:7" ht="12.75">
      <c r="A41" s="24"/>
      <c r="B41" s="21"/>
      <c r="C41" s="56"/>
      <c r="F41" s="22"/>
      <c r="G41" s="22"/>
    </row>
    <row r="42" spans="1:7" ht="12.75">
      <c r="A42" s="24"/>
      <c r="B42" s="21"/>
      <c r="C42" s="21"/>
      <c r="F42" s="22"/>
      <c r="G42" s="22"/>
    </row>
    <row r="43" spans="1:5" s="21" customFormat="1" ht="12.75">
      <c r="A43" s="58"/>
      <c r="D43" s="22"/>
      <c r="E43" s="22"/>
    </row>
    <row r="44" spans="1:7" ht="12.75">
      <c r="A44" s="24"/>
      <c r="B44" s="21"/>
      <c r="C44" s="21"/>
      <c r="F44" s="22"/>
      <c r="G44" s="22"/>
    </row>
    <row r="45" spans="1:7" ht="12.75">
      <c r="A45" s="24" t="str">
        <f>'Buvn.kopt.'!$A$27</f>
        <v>Pārbaudīja: Tatjana Millersone Sert.Nr. 3-00058</v>
      </c>
      <c r="B45" s="21"/>
      <c r="C45" s="21"/>
      <c r="F45" s="22"/>
      <c r="G45" s="22"/>
    </row>
    <row r="46" spans="1:7" ht="12.75">
      <c r="A46" s="21"/>
      <c r="B46" s="21"/>
      <c r="C46" s="21"/>
      <c r="F46" s="22"/>
      <c r="G46" s="22"/>
    </row>
    <row r="47" spans="1:7" ht="12.75">
      <c r="A47" s="21"/>
      <c r="B47" s="21"/>
      <c r="C47" s="21"/>
      <c r="F47" s="22"/>
      <c r="G47" s="22"/>
    </row>
    <row r="48" spans="1:7" ht="12.75">
      <c r="A48" s="21"/>
      <c r="B48" s="21"/>
      <c r="C48" s="21"/>
      <c r="F48" s="22"/>
      <c r="G48" s="22"/>
    </row>
  </sheetData>
  <sheetProtection/>
  <mergeCells count="8">
    <mergeCell ref="D12:D13"/>
    <mergeCell ref="E12:E13"/>
    <mergeCell ref="C38:E38"/>
    <mergeCell ref="A1:E1"/>
    <mergeCell ref="A2:E2"/>
    <mergeCell ref="A12:A13"/>
    <mergeCell ref="B12:B13"/>
    <mergeCell ref="C12:C13"/>
  </mergeCells>
  <printOptions horizontalCentered="1"/>
  <pageMargins left="0" right="0" top="0.984251968503937" bottom="0.7874015748031497" header="0.4330708661417323" footer="0.2362204724409449"/>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sheetPr>
    <tabColor rgb="FF92D050"/>
  </sheetPr>
  <dimension ref="A1:H37"/>
  <sheetViews>
    <sheetView zoomScale="80" zoomScaleNormal="80" zoomScaleSheetLayoutView="85" zoomScalePageLayoutView="0" workbookViewId="0" topLeftCell="A1">
      <selection activeCell="C14" sqref="C14"/>
    </sheetView>
  </sheetViews>
  <sheetFormatPr defaultColWidth="9.140625" defaultRowHeight="12.75"/>
  <cols>
    <col min="1" max="1" width="4.57421875" style="22" customWidth="1"/>
    <col min="2" max="2" width="8.00390625" style="22" customWidth="1"/>
    <col min="3" max="3" width="39.140625" style="22" customWidth="1"/>
    <col min="4" max="4" width="6.8515625" style="22" customWidth="1"/>
    <col min="5" max="5" width="8.57421875" style="22" customWidth="1"/>
    <col min="6" max="6" width="9.421875" style="21" customWidth="1"/>
    <col min="7" max="7" width="9.140625" style="21" customWidth="1"/>
    <col min="8" max="8" width="11.00390625" style="22" customWidth="1"/>
    <col min="9" max="16384" width="9.140625" style="22" customWidth="1"/>
  </cols>
  <sheetData>
    <row r="1" spans="1:7" s="43" customFormat="1" ht="12.75">
      <c r="A1" s="264" t="s">
        <v>786</v>
      </c>
      <c r="B1" s="264"/>
      <c r="C1" s="264"/>
      <c r="D1" s="264"/>
      <c r="E1" s="264"/>
      <c r="F1" s="41"/>
      <c r="G1" s="42"/>
    </row>
    <row r="2" spans="1:7" s="43" customFormat="1" ht="12.75">
      <c r="A2" s="279" t="s">
        <v>127</v>
      </c>
      <c r="B2" s="279"/>
      <c r="C2" s="279"/>
      <c r="D2" s="279"/>
      <c r="E2" s="279"/>
      <c r="F2" s="42"/>
      <c r="G2" s="42"/>
    </row>
    <row r="3" spans="1:7" s="43" customFormat="1" ht="12.75">
      <c r="A3" s="44"/>
      <c r="B3" s="44"/>
      <c r="C3" s="44"/>
      <c r="D3" s="44"/>
      <c r="E3" s="44"/>
      <c r="F3" s="42"/>
      <c r="G3" s="42"/>
    </row>
    <row r="4" spans="1:7" s="43" customFormat="1" ht="12.75">
      <c r="A4" s="45" t="str">
        <f>kop!$A$7</f>
        <v>Būves nosaukums: Daugavpils 16. Vidusskolas ēkas telpu vienkāršota atjaunošana</v>
      </c>
      <c r="B4" s="45"/>
      <c r="C4" s="42"/>
      <c r="D4" s="46"/>
      <c r="E4" s="46"/>
      <c r="F4" s="42"/>
      <c r="G4" s="42"/>
    </row>
    <row r="5" spans="1:7" s="43" customFormat="1" ht="12.75">
      <c r="A5" s="45" t="str">
        <f>kop!A8</f>
        <v>Objekta nosaukums: Daugavpils 16. Vidusskolas ēkas telpu vienkāršota atjaunošana</v>
      </c>
      <c r="B5" s="45"/>
      <c r="C5" s="42"/>
      <c r="D5" s="46"/>
      <c r="E5" s="46"/>
      <c r="F5" s="42"/>
      <c r="G5" s="42"/>
    </row>
    <row r="6" spans="1:7" s="43" customFormat="1" ht="12.75">
      <c r="A6" s="45" t="str">
        <f>kop!$A$9</f>
        <v>Objekta adrese: Aveņu iela 40, Daugavpils</v>
      </c>
      <c r="B6" s="45"/>
      <c r="C6" s="42"/>
      <c r="D6" s="46"/>
      <c r="E6" s="46"/>
      <c r="F6" s="42"/>
      <c r="G6" s="42"/>
    </row>
    <row r="7" spans="1:7" s="43" customFormat="1" ht="12.75">
      <c r="A7" s="45" t="str">
        <f>kop!$A$10</f>
        <v>Pasūtījuma Nr.: LV-63</v>
      </c>
      <c r="B7" s="45"/>
      <c r="C7" s="42"/>
      <c r="D7" s="46"/>
      <c r="E7" s="46"/>
      <c r="F7" s="42"/>
      <c r="G7" s="42"/>
    </row>
    <row r="8" spans="1:7" s="43" customFormat="1" ht="12.75">
      <c r="A8" s="45"/>
      <c r="B8" s="45"/>
      <c r="C8" s="42"/>
      <c r="D8" s="46"/>
      <c r="E8" s="46"/>
      <c r="F8" s="42"/>
      <c r="G8" s="42"/>
    </row>
    <row r="9" spans="1:7" s="43" customFormat="1" ht="12.75">
      <c r="A9" s="43" t="str">
        <f>'Demont.'!$A$9</f>
        <v>Apjomi sastādīti pamatojoties uz AR daļas rasējumiem</v>
      </c>
      <c r="C9" s="24"/>
      <c r="D9" s="46"/>
      <c r="F9" s="42"/>
      <c r="G9" s="42"/>
    </row>
    <row r="10" spans="3:7" s="43" customFormat="1" ht="12.75">
      <c r="C10" s="24"/>
      <c r="D10" s="46"/>
      <c r="F10" s="42"/>
      <c r="G10" s="42"/>
    </row>
    <row r="11" spans="1:7" s="43" customFormat="1" ht="12.75">
      <c r="A11" s="45"/>
      <c r="B11" s="45"/>
      <c r="C11" s="45"/>
      <c r="D11" s="42"/>
      <c r="F11" s="42"/>
      <c r="G11" s="42"/>
    </row>
    <row r="12" spans="1:7" s="43" customFormat="1" ht="12.75" customHeight="1">
      <c r="A12" s="276" t="s">
        <v>3</v>
      </c>
      <c r="B12" s="276" t="s">
        <v>7</v>
      </c>
      <c r="C12" s="276" t="str">
        <f>Gridas!C12</f>
        <v>Būvdarbu nosaukums</v>
      </c>
      <c r="D12" s="276" t="s">
        <v>1</v>
      </c>
      <c r="E12" s="276" t="s">
        <v>2</v>
      </c>
      <c r="F12" s="42"/>
      <c r="G12" s="42"/>
    </row>
    <row r="13" spans="1:7" s="43" customFormat="1" ht="57" customHeight="1">
      <c r="A13" s="276"/>
      <c r="B13" s="276"/>
      <c r="C13" s="276"/>
      <c r="D13" s="276"/>
      <c r="E13" s="276"/>
      <c r="F13" s="42"/>
      <c r="G13" s="42"/>
    </row>
    <row r="14" spans="1:7" s="26" customFormat="1" ht="12.75">
      <c r="A14" s="47"/>
      <c r="B14" s="47"/>
      <c r="C14" s="49" t="s">
        <v>127</v>
      </c>
      <c r="D14" s="247"/>
      <c r="E14" s="221"/>
      <c r="F14" s="27"/>
      <c r="G14" s="27"/>
    </row>
    <row r="15" spans="1:7" s="74" customFormat="1" ht="12.75">
      <c r="A15" s="249">
        <v>1</v>
      </c>
      <c r="B15" s="71" t="s">
        <v>601</v>
      </c>
      <c r="C15" s="69" t="s">
        <v>606</v>
      </c>
      <c r="D15" s="250" t="s">
        <v>20</v>
      </c>
      <c r="E15" s="209">
        <v>40</v>
      </c>
      <c r="F15" s="73"/>
      <c r="G15" s="73"/>
    </row>
    <row r="16" spans="1:8" s="26" customFormat="1" ht="135.75" customHeight="1">
      <c r="A16" s="47">
        <v>2</v>
      </c>
      <c r="B16" s="251"/>
      <c r="C16" s="70" t="s">
        <v>607</v>
      </c>
      <c r="D16" s="247" t="s">
        <v>582</v>
      </c>
      <c r="E16" s="221">
        <f>0.8*2.08*E15</f>
        <v>66.56</v>
      </c>
      <c r="F16" s="27"/>
      <c r="G16" s="27"/>
      <c r="H16" s="28"/>
    </row>
    <row r="17" spans="1:7" s="74" customFormat="1" ht="12.75">
      <c r="A17" s="249">
        <v>3</v>
      </c>
      <c r="B17" s="71" t="s">
        <v>601</v>
      </c>
      <c r="C17" s="69" t="s">
        <v>609</v>
      </c>
      <c r="D17" s="250" t="s">
        <v>20</v>
      </c>
      <c r="E17" s="209">
        <v>6</v>
      </c>
      <c r="F17" s="73"/>
      <c r="G17" s="73"/>
    </row>
    <row r="18" spans="1:8" s="26" customFormat="1" ht="137.25" customHeight="1">
      <c r="A18" s="47">
        <v>4</v>
      </c>
      <c r="B18" s="251"/>
      <c r="C18" s="70" t="s">
        <v>608</v>
      </c>
      <c r="D18" s="247" t="s">
        <v>582</v>
      </c>
      <c r="E18" s="221">
        <f>1.48*2.08*E17</f>
        <v>18.4704</v>
      </c>
      <c r="F18" s="27"/>
      <c r="G18" s="27"/>
      <c r="H18" s="28"/>
    </row>
    <row r="19" spans="1:7" s="74" customFormat="1" ht="12.75">
      <c r="A19" s="249">
        <v>5</v>
      </c>
      <c r="B19" s="71" t="s">
        <v>601</v>
      </c>
      <c r="C19" s="69" t="s">
        <v>610</v>
      </c>
      <c r="D19" s="250" t="s">
        <v>20</v>
      </c>
      <c r="E19" s="209">
        <v>1</v>
      </c>
      <c r="F19" s="73"/>
      <c r="G19" s="73"/>
    </row>
    <row r="20" spans="1:8" s="26" customFormat="1" ht="51">
      <c r="A20" s="47">
        <v>6</v>
      </c>
      <c r="B20" s="71"/>
      <c r="C20" s="70" t="s">
        <v>611</v>
      </c>
      <c r="D20" s="247" t="s">
        <v>582</v>
      </c>
      <c r="E20" s="221">
        <f>0.88*2.08*E19</f>
        <v>1.8304</v>
      </c>
      <c r="F20" s="27"/>
      <c r="G20" s="27"/>
      <c r="H20" s="28"/>
    </row>
    <row r="21" spans="1:7" s="74" customFormat="1" ht="12.75">
      <c r="A21" s="249">
        <v>7</v>
      </c>
      <c r="B21" s="71" t="s">
        <v>601</v>
      </c>
      <c r="C21" s="69" t="s">
        <v>613</v>
      </c>
      <c r="D21" s="250" t="s">
        <v>20</v>
      </c>
      <c r="E21" s="209">
        <v>3</v>
      </c>
      <c r="F21" s="73"/>
      <c r="G21" s="73"/>
    </row>
    <row r="22" spans="1:8" s="26" customFormat="1" ht="63.75">
      <c r="A22" s="47">
        <v>8</v>
      </c>
      <c r="B22" s="71"/>
      <c r="C22" s="70" t="s">
        <v>612</v>
      </c>
      <c r="D22" s="247" t="s">
        <v>582</v>
      </c>
      <c r="E22" s="221">
        <f>1.48*2.08*E21</f>
        <v>9.2352</v>
      </c>
      <c r="F22" s="27"/>
      <c r="G22" s="27"/>
      <c r="H22" s="28"/>
    </row>
    <row r="23" spans="1:8" s="26" customFormat="1" ht="14.25">
      <c r="A23" s="249">
        <v>9</v>
      </c>
      <c r="B23" s="71"/>
      <c r="C23" s="67" t="s">
        <v>690</v>
      </c>
      <c r="D23" s="247" t="s">
        <v>582</v>
      </c>
      <c r="E23" s="221">
        <v>100.7</v>
      </c>
      <c r="F23" s="27"/>
      <c r="G23" s="27"/>
      <c r="H23" s="28"/>
    </row>
    <row r="24" spans="1:7" s="43" customFormat="1" ht="74.25" customHeight="1">
      <c r="A24" s="48"/>
      <c r="B24" s="48"/>
      <c r="C24" s="277" t="str">
        <f>Gridas!C38</f>
        <v>Piezīme: Būvuzņēmējam  jāizvērtē  darbu  daudzumos  minēto  darbu  veikšanai  nepieciešamie  pamatmateriāli  un  palīgmateriāli, to  iegāde   un  izmaksas, konstrukciju  elementu  komplektācija  atbilstoši  izgatavotāju  firmu  instrukcijām. Visus projektā minētos materiālus iespējams aizstāt ar citu ražotāju ekvivalentiem produktiem, iepriekš saskaņojot ar projekta autoru.   </v>
      </c>
      <c r="D24" s="277"/>
      <c r="E24" s="277"/>
      <c r="F24" s="42"/>
      <c r="G24" s="42"/>
    </row>
    <row r="25" spans="1:3" s="26" customFormat="1" ht="12.75">
      <c r="A25" s="52"/>
      <c r="B25" s="52"/>
      <c r="C25" s="53"/>
    </row>
    <row r="26" spans="1:3" s="26" customFormat="1" ht="12.75">
      <c r="A26" s="52"/>
      <c r="B26" s="52"/>
      <c r="C26" s="53"/>
    </row>
    <row r="27" spans="1:3" s="26" customFormat="1" ht="12.75">
      <c r="A27" s="24" t="str">
        <f>'Buvn.kopt.'!$A$24</f>
        <v>Sastādīja: Tatjana Millersone Sert.Nr. 3-00058</v>
      </c>
      <c r="B27" s="54"/>
      <c r="C27" s="55"/>
    </row>
    <row r="28" spans="1:7" ht="12.75">
      <c r="A28" s="24"/>
      <c r="B28" s="21"/>
      <c r="C28" s="56"/>
      <c r="F28" s="22"/>
      <c r="G28" s="22"/>
    </row>
    <row r="29" spans="1:7" ht="12.75">
      <c r="A29" s="24"/>
      <c r="B29" s="21"/>
      <c r="C29" s="21"/>
      <c r="F29" s="22"/>
      <c r="G29" s="22"/>
    </row>
    <row r="30" spans="1:5" s="21" customFormat="1" ht="12.75">
      <c r="A30" s="58"/>
      <c r="D30" s="22"/>
      <c r="E30" s="22"/>
    </row>
    <row r="31" spans="1:7" ht="12.75">
      <c r="A31" s="24" t="str">
        <f>'Buvn.kopt.'!$A$27</f>
        <v>Pārbaudīja: Tatjana Millersone Sert.Nr. 3-00058</v>
      </c>
      <c r="B31" s="21"/>
      <c r="C31" s="21"/>
      <c r="F31" s="22"/>
      <c r="G31" s="22"/>
    </row>
    <row r="32" spans="1:7" ht="12.75">
      <c r="A32" s="21"/>
      <c r="B32" s="21"/>
      <c r="C32" s="21"/>
      <c r="F32" s="22"/>
      <c r="G32" s="22"/>
    </row>
    <row r="33" spans="1:7" ht="12.75">
      <c r="A33" s="21"/>
      <c r="B33" s="21"/>
      <c r="C33" s="21"/>
      <c r="F33" s="22"/>
      <c r="G33" s="22"/>
    </row>
    <row r="34" spans="1:7" ht="12.75">
      <c r="A34" s="21"/>
      <c r="B34" s="21"/>
      <c r="C34" s="21"/>
      <c r="F34" s="22"/>
      <c r="G34" s="22"/>
    </row>
    <row r="35" spans="1:7" s="43" customFormat="1" ht="12.75">
      <c r="A35" s="59"/>
      <c r="B35" s="59"/>
      <c r="C35" s="59"/>
      <c r="D35" s="61"/>
      <c r="E35" s="62"/>
      <c r="F35" s="42"/>
      <c r="G35" s="42"/>
    </row>
    <row r="36" spans="1:7" s="43" customFormat="1" ht="12.75">
      <c r="A36" s="60"/>
      <c r="B36" s="60"/>
      <c r="C36" s="22"/>
      <c r="D36" s="60"/>
      <c r="E36" s="62"/>
      <c r="F36" s="42"/>
      <c r="G36" s="42"/>
    </row>
    <row r="37" spans="1:7" s="43" customFormat="1" ht="12.75">
      <c r="A37" s="63"/>
      <c r="B37" s="63"/>
      <c r="C37" s="22"/>
      <c r="D37" s="61"/>
      <c r="E37" s="62"/>
      <c r="F37" s="42"/>
      <c r="G37" s="42"/>
    </row>
  </sheetData>
  <sheetProtection/>
  <mergeCells count="8">
    <mergeCell ref="D12:D13"/>
    <mergeCell ref="E12:E13"/>
    <mergeCell ref="C24:E24"/>
    <mergeCell ref="A1:E1"/>
    <mergeCell ref="A2:E2"/>
    <mergeCell ref="A12:A13"/>
    <mergeCell ref="B12:B13"/>
    <mergeCell ref="C12:C13"/>
  </mergeCells>
  <printOptions horizontalCentered="1"/>
  <pageMargins left="0" right="0" top="0.984251968503937" bottom="0.7874015748031497" header="0.4330708661417323" footer="0.2362204724409449"/>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sheetPr>
    <tabColor rgb="FF92D050"/>
  </sheetPr>
  <dimension ref="A1:H40"/>
  <sheetViews>
    <sheetView zoomScale="90" zoomScaleNormal="90" zoomScaleSheetLayoutView="85" zoomScalePageLayoutView="0" workbookViewId="0" topLeftCell="A1">
      <selection activeCell="C14" sqref="C14"/>
    </sheetView>
  </sheetViews>
  <sheetFormatPr defaultColWidth="9.140625" defaultRowHeight="12.75"/>
  <cols>
    <col min="1" max="1" width="4.57421875" style="22" customWidth="1"/>
    <col min="2" max="2" width="7.8515625" style="22" customWidth="1"/>
    <col min="3" max="3" width="37.57421875" style="22" customWidth="1"/>
    <col min="4" max="4" width="10.28125" style="22" customWidth="1"/>
    <col min="5" max="5" width="18.00390625" style="22" customWidth="1"/>
    <col min="6" max="6" width="9.421875" style="21" customWidth="1"/>
    <col min="7" max="7" width="9.140625" style="21" customWidth="1"/>
    <col min="8" max="8" width="11.00390625" style="22" customWidth="1"/>
    <col min="9" max="16384" width="9.140625" style="22" customWidth="1"/>
  </cols>
  <sheetData>
    <row r="1" spans="1:7" s="43" customFormat="1" ht="12.75">
      <c r="A1" s="264" t="s">
        <v>787</v>
      </c>
      <c r="B1" s="264"/>
      <c r="C1" s="264"/>
      <c r="D1" s="264"/>
      <c r="E1" s="264"/>
      <c r="F1" s="41"/>
      <c r="G1" s="42"/>
    </row>
    <row r="2" spans="1:7" s="43" customFormat="1" ht="12.75">
      <c r="A2" s="279" t="s">
        <v>32</v>
      </c>
      <c r="B2" s="279"/>
      <c r="C2" s="279"/>
      <c r="D2" s="279"/>
      <c r="E2" s="279"/>
      <c r="F2" s="42"/>
      <c r="G2" s="42"/>
    </row>
    <row r="3" spans="1:7" s="43" customFormat="1" ht="12.75">
      <c r="A3" s="44"/>
      <c r="B3" s="44"/>
      <c r="C3" s="44"/>
      <c r="D3" s="44"/>
      <c r="E3" s="44"/>
      <c r="F3" s="42"/>
      <c r="G3" s="42"/>
    </row>
    <row r="4" spans="1:7" s="43" customFormat="1" ht="12.75">
      <c r="A4" s="45" t="str">
        <f>kop!$A$7</f>
        <v>Būves nosaukums: Daugavpils 16. Vidusskolas ēkas telpu vienkāršota atjaunošana</v>
      </c>
      <c r="B4" s="45"/>
      <c r="C4" s="42"/>
      <c r="D4" s="46"/>
      <c r="E4" s="46"/>
      <c r="F4" s="42"/>
      <c r="G4" s="42"/>
    </row>
    <row r="5" spans="1:7" s="43" customFormat="1" ht="12.75">
      <c r="A5" s="45" t="str">
        <f>kop!A8</f>
        <v>Objekta nosaukums: Daugavpils 16. Vidusskolas ēkas telpu vienkāršota atjaunošana</v>
      </c>
      <c r="B5" s="45"/>
      <c r="C5" s="42"/>
      <c r="D5" s="46"/>
      <c r="E5" s="46"/>
      <c r="F5" s="42"/>
      <c r="G5" s="42"/>
    </row>
    <row r="6" spans="1:7" s="43" customFormat="1" ht="12.75">
      <c r="A6" s="45" t="str">
        <f>kop!$A$9</f>
        <v>Objekta adrese: Aveņu iela 40, Daugavpils</v>
      </c>
      <c r="B6" s="45"/>
      <c r="C6" s="42"/>
      <c r="D6" s="46"/>
      <c r="E6" s="46"/>
      <c r="F6" s="42"/>
      <c r="G6" s="42"/>
    </row>
    <row r="7" spans="1:7" s="43" customFormat="1" ht="12.75">
      <c r="A7" s="45" t="str">
        <f>kop!$A$10</f>
        <v>Pasūtījuma Nr.: LV-63</v>
      </c>
      <c r="B7" s="45"/>
      <c r="C7" s="42"/>
      <c r="D7" s="46"/>
      <c r="E7" s="46"/>
      <c r="F7" s="42"/>
      <c r="G7" s="42"/>
    </row>
    <row r="8" spans="1:7" s="43" customFormat="1" ht="12.75">
      <c r="A8" s="45"/>
      <c r="B8" s="45"/>
      <c r="C8" s="42"/>
      <c r="D8" s="46"/>
      <c r="E8" s="46"/>
      <c r="F8" s="42"/>
      <c r="G8" s="42"/>
    </row>
    <row r="9" spans="1:7" s="43" customFormat="1" ht="12.75">
      <c r="A9" s="43" t="str">
        <f>'Demont.'!$A$9</f>
        <v>Apjomi sastādīti pamatojoties uz AR daļas rasējumiem</v>
      </c>
      <c r="C9" s="24"/>
      <c r="D9" s="46"/>
      <c r="F9" s="42"/>
      <c r="G9" s="42"/>
    </row>
    <row r="10" spans="3:7" s="43" customFormat="1" ht="12.75">
      <c r="C10" s="24"/>
      <c r="D10" s="46"/>
      <c r="F10" s="42"/>
      <c r="G10" s="42"/>
    </row>
    <row r="11" spans="1:7" s="43" customFormat="1" ht="12.75">
      <c r="A11" s="45"/>
      <c r="B11" s="45"/>
      <c r="C11" s="45"/>
      <c r="D11" s="42"/>
      <c r="F11" s="42"/>
      <c r="G11" s="42"/>
    </row>
    <row r="12" spans="1:7" s="43" customFormat="1" ht="12.75" customHeight="1">
      <c r="A12" s="276" t="s">
        <v>3</v>
      </c>
      <c r="B12" s="276" t="s">
        <v>7</v>
      </c>
      <c r="C12" s="276" t="str">
        <f>Durvis!C12</f>
        <v>Būvdarbu nosaukums</v>
      </c>
      <c r="D12" s="276" t="s">
        <v>1</v>
      </c>
      <c r="E12" s="276" t="s">
        <v>2</v>
      </c>
      <c r="F12" s="42"/>
      <c r="G12" s="42"/>
    </row>
    <row r="13" spans="1:7" s="43" customFormat="1" ht="57" customHeight="1">
      <c r="A13" s="276"/>
      <c r="B13" s="276"/>
      <c r="C13" s="276"/>
      <c r="D13" s="276"/>
      <c r="E13" s="276"/>
      <c r="F13" s="42"/>
      <c r="G13" s="42"/>
    </row>
    <row r="14" spans="1:8" s="26" customFormat="1" ht="12.75">
      <c r="A14" s="47"/>
      <c r="B14" s="47"/>
      <c r="C14" s="49" t="s">
        <v>564</v>
      </c>
      <c r="D14" s="247"/>
      <c r="E14" s="221"/>
      <c r="F14" s="27"/>
      <c r="G14" s="27"/>
      <c r="H14" s="27"/>
    </row>
    <row r="15" spans="1:8" s="74" customFormat="1" ht="12.75">
      <c r="A15" s="249"/>
      <c r="B15" s="249"/>
      <c r="C15" s="254" t="s">
        <v>614</v>
      </c>
      <c r="D15" s="250"/>
      <c r="E15" s="209"/>
      <c r="F15" s="73"/>
      <c r="G15" s="73"/>
      <c r="H15" s="73"/>
    </row>
    <row r="16" spans="1:8" s="74" customFormat="1" ht="36.75" customHeight="1">
      <c r="A16" s="249">
        <v>1</v>
      </c>
      <c r="B16" s="255" t="s">
        <v>601</v>
      </c>
      <c r="C16" s="69" t="s">
        <v>615</v>
      </c>
      <c r="D16" s="247" t="s">
        <v>582</v>
      </c>
      <c r="E16" s="221">
        <f>105+100</f>
        <v>205</v>
      </c>
      <c r="F16" s="73"/>
      <c r="G16" s="73"/>
      <c r="H16" s="73"/>
    </row>
    <row r="17" spans="1:8" s="74" customFormat="1" ht="35.25" customHeight="1">
      <c r="A17" s="249">
        <v>2</v>
      </c>
      <c r="B17" s="255" t="s">
        <v>602</v>
      </c>
      <c r="C17" s="69" t="s">
        <v>616</v>
      </c>
      <c r="D17" s="247" t="s">
        <v>582</v>
      </c>
      <c r="E17" s="221">
        <f>E16</f>
        <v>205</v>
      </c>
      <c r="F17" s="73"/>
      <c r="G17" s="73"/>
      <c r="H17" s="73"/>
    </row>
    <row r="18" spans="1:8" s="74" customFormat="1" ht="12.75">
      <c r="A18" s="249"/>
      <c r="B18" s="249"/>
      <c r="C18" s="254" t="s">
        <v>617</v>
      </c>
      <c r="D18" s="250"/>
      <c r="E18" s="209"/>
      <c r="F18" s="73"/>
      <c r="G18" s="73"/>
      <c r="H18" s="73"/>
    </row>
    <row r="19" spans="1:8" s="74" customFormat="1" ht="33" customHeight="1">
      <c r="A19" s="249">
        <v>1</v>
      </c>
      <c r="B19" s="255" t="s">
        <v>601</v>
      </c>
      <c r="C19" s="69" t="s">
        <v>615</v>
      </c>
      <c r="D19" s="247" t="s">
        <v>582</v>
      </c>
      <c r="E19" s="221">
        <f>690+100</f>
        <v>790</v>
      </c>
      <c r="F19" s="73"/>
      <c r="G19" s="73"/>
      <c r="H19" s="73"/>
    </row>
    <row r="20" spans="1:8" s="74" customFormat="1" ht="38.25">
      <c r="A20" s="249">
        <v>2</v>
      </c>
      <c r="B20" s="255" t="s">
        <v>602</v>
      </c>
      <c r="C20" s="69" t="s">
        <v>618</v>
      </c>
      <c r="D20" s="247" t="s">
        <v>582</v>
      </c>
      <c r="E20" s="221">
        <f>E19</f>
        <v>790</v>
      </c>
      <c r="F20" s="73"/>
      <c r="G20" s="73"/>
      <c r="H20" s="73"/>
    </row>
    <row r="21" spans="1:8" s="74" customFormat="1" ht="12.75">
      <c r="A21" s="249"/>
      <c r="B21" s="249"/>
      <c r="C21" s="254" t="s">
        <v>619</v>
      </c>
      <c r="D21" s="250"/>
      <c r="E21" s="209"/>
      <c r="F21" s="73"/>
      <c r="G21" s="73"/>
      <c r="H21" s="73"/>
    </row>
    <row r="22" spans="1:8" s="74" customFormat="1" ht="42.75" customHeight="1">
      <c r="A22" s="249">
        <v>1</v>
      </c>
      <c r="B22" s="255" t="s">
        <v>601</v>
      </c>
      <c r="C22" s="69" t="s">
        <v>620</v>
      </c>
      <c r="D22" s="247" t="s">
        <v>582</v>
      </c>
      <c r="E22" s="221">
        <f>610+554.5+900</f>
        <v>2064.5</v>
      </c>
      <c r="F22" s="73"/>
      <c r="G22" s="73"/>
      <c r="H22" s="73"/>
    </row>
    <row r="23" spans="1:7" s="26" customFormat="1" ht="12.75">
      <c r="A23" s="47">
        <v>2</v>
      </c>
      <c r="B23" s="47"/>
      <c r="C23" s="49" t="s">
        <v>565</v>
      </c>
      <c r="D23" s="247"/>
      <c r="E23" s="221"/>
      <c r="F23" s="27"/>
      <c r="G23" s="27"/>
    </row>
    <row r="24" spans="1:8" s="74" customFormat="1" ht="33" customHeight="1">
      <c r="A24" s="249">
        <v>1</v>
      </c>
      <c r="B24" s="255" t="s">
        <v>601</v>
      </c>
      <c r="C24" s="69" t="s">
        <v>615</v>
      </c>
      <c r="D24" s="247" t="s">
        <v>582</v>
      </c>
      <c r="E24" s="221">
        <f>850+1200+1250+300+180+1800+280</f>
        <v>5860</v>
      </c>
      <c r="F24" s="73"/>
      <c r="G24" s="73"/>
      <c r="H24" s="73"/>
    </row>
    <row r="25" spans="1:7" s="26" customFormat="1" ht="25.5">
      <c r="A25" s="47">
        <v>2</v>
      </c>
      <c r="B25" s="255" t="s">
        <v>602</v>
      </c>
      <c r="C25" s="69" t="s">
        <v>622</v>
      </c>
      <c r="D25" s="247" t="s">
        <v>582</v>
      </c>
      <c r="E25" s="221">
        <f>E24-E26</f>
        <v>5680</v>
      </c>
      <c r="F25" s="27"/>
      <c r="G25" s="27"/>
    </row>
    <row r="26" spans="1:7" s="26" customFormat="1" ht="25.5">
      <c r="A26" s="47">
        <v>3</v>
      </c>
      <c r="B26" s="255" t="s">
        <v>602</v>
      </c>
      <c r="C26" s="69" t="s">
        <v>621</v>
      </c>
      <c r="D26" s="247" t="s">
        <v>582</v>
      </c>
      <c r="E26" s="221">
        <v>180</v>
      </c>
      <c r="F26" s="27"/>
      <c r="G26" s="27"/>
    </row>
    <row r="27" spans="1:8" s="26" customFormat="1" ht="12.75">
      <c r="A27" s="47"/>
      <c r="B27" s="47"/>
      <c r="C27" s="256" t="s">
        <v>572</v>
      </c>
      <c r="D27" s="166"/>
      <c r="E27" s="221"/>
      <c r="F27" s="27"/>
      <c r="G27" s="27"/>
      <c r="H27" s="27"/>
    </row>
    <row r="28" spans="1:8" s="26" customFormat="1" ht="51">
      <c r="A28" s="47">
        <v>1</v>
      </c>
      <c r="B28" s="255" t="s">
        <v>601</v>
      </c>
      <c r="C28" s="257" t="s">
        <v>573</v>
      </c>
      <c r="D28" s="166" t="s">
        <v>23</v>
      </c>
      <c r="E28" s="221">
        <v>2500</v>
      </c>
      <c r="F28" s="27"/>
      <c r="G28" s="27"/>
      <c r="H28" s="27"/>
    </row>
    <row r="29" spans="1:5" s="253" customFormat="1" ht="81" customHeight="1">
      <c r="A29" s="252"/>
      <c r="B29" s="252"/>
      <c r="C29" s="266" t="str">
        <f>'Demont.'!A20</f>
        <v>Piezīme: Būvuzņēmējam  jāizvērtē  darbu  daudzumos  minēto  darbu  veikšanai  nepieciešamie  pamatmateriāli  un  palīgmateriāli, to  iegāde   un  izmaksas, konstrukciju  elementu  komplektācija  atbilstoši  izgatavotāju  firmu  instrukcijām. Visus projektā minētos materiālus iespējams aizstāt ar citu ražotāju ekvivalentiem produktiem, iepriekš saskaņojot ar projekta autoru.   </v>
      </c>
      <c r="D29" s="266"/>
      <c r="E29" s="266"/>
    </row>
    <row r="30" spans="1:3" s="26" customFormat="1" ht="12.75">
      <c r="A30" s="52"/>
      <c r="B30" s="52"/>
      <c r="C30" s="53"/>
    </row>
    <row r="31" spans="1:5" s="26" customFormat="1" ht="45" customHeight="1">
      <c r="A31" s="27" t="s">
        <v>15</v>
      </c>
      <c r="B31" s="265" t="s">
        <v>16</v>
      </c>
      <c r="C31" s="265"/>
      <c r="D31" s="265"/>
      <c r="E31" s="265"/>
    </row>
    <row r="32" spans="1:3" s="26" customFormat="1" ht="12.75">
      <c r="A32" s="52"/>
      <c r="B32" s="52"/>
      <c r="C32" s="53"/>
    </row>
    <row r="33" spans="1:3" s="26" customFormat="1" ht="12.75">
      <c r="A33" s="24" t="str">
        <f>'Buvn.kopt.'!$A$24</f>
        <v>Sastādīja: Tatjana Millersone Sert.Nr. 3-00058</v>
      </c>
      <c r="B33" s="54"/>
      <c r="C33" s="55"/>
    </row>
    <row r="34" spans="1:7" ht="12.75">
      <c r="A34" s="24"/>
      <c r="B34" s="21"/>
      <c r="C34" s="56"/>
      <c r="F34" s="22"/>
      <c r="G34" s="22"/>
    </row>
    <row r="35" spans="1:7" ht="12.75">
      <c r="A35" s="24"/>
      <c r="B35" s="21"/>
      <c r="C35" s="21"/>
      <c r="F35" s="22"/>
      <c r="G35" s="22"/>
    </row>
    <row r="36" spans="1:5" s="21" customFormat="1" ht="12.75">
      <c r="A36" s="58"/>
      <c r="D36" s="22"/>
      <c r="E36" s="22"/>
    </row>
    <row r="37" spans="1:7" ht="12.75">
      <c r="A37" s="24" t="str">
        <f>'Buvn.kopt.'!$A$27</f>
        <v>Pārbaudīja: Tatjana Millersone Sert.Nr. 3-00058</v>
      </c>
      <c r="B37" s="21"/>
      <c r="C37" s="21"/>
      <c r="F37" s="22"/>
      <c r="G37" s="22"/>
    </row>
    <row r="38" spans="1:7" ht="12.75">
      <c r="A38" s="21"/>
      <c r="B38" s="21"/>
      <c r="C38" s="21"/>
      <c r="F38" s="22"/>
      <c r="G38" s="22"/>
    </row>
    <row r="39" spans="1:7" ht="12.75">
      <c r="A39" s="21"/>
      <c r="B39" s="21"/>
      <c r="C39" s="21"/>
      <c r="F39" s="22"/>
      <c r="G39" s="22"/>
    </row>
    <row r="40" spans="1:7" ht="12.75">
      <c r="A40" s="21"/>
      <c r="B40" s="21"/>
      <c r="C40" s="21"/>
      <c r="F40" s="22"/>
      <c r="G40" s="22"/>
    </row>
  </sheetData>
  <sheetProtection/>
  <mergeCells count="9">
    <mergeCell ref="B31:E31"/>
    <mergeCell ref="C29:E29"/>
    <mergeCell ref="A12:A13"/>
    <mergeCell ref="B12:B13"/>
    <mergeCell ref="C12:C13"/>
    <mergeCell ref="D12:D13"/>
    <mergeCell ref="E12:E13"/>
    <mergeCell ref="A1:E1"/>
    <mergeCell ref="A2:E2"/>
  </mergeCells>
  <printOptions horizontalCentered="1"/>
  <pageMargins left="0" right="0" top="0.3937007874015748" bottom="0.2362204724409449" header="0.4330708661417323" footer="0.2362204724409449"/>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sheetPr>
    <tabColor rgb="FF00B0F0"/>
  </sheetPr>
  <dimension ref="A2:J53"/>
  <sheetViews>
    <sheetView zoomScaleSheetLayoutView="85" zoomScalePageLayoutView="0" workbookViewId="0" topLeftCell="A1">
      <selection activeCell="E41" sqref="A33:E41"/>
    </sheetView>
  </sheetViews>
  <sheetFormatPr defaultColWidth="11.28125" defaultRowHeight="12.75"/>
  <cols>
    <col min="1" max="2" width="6.57421875" style="75" customWidth="1"/>
    <col min="3" max="3" width="32.8515625" style="75" customWidth="1"/>
    <col min="4" max="4" width="8.8515625" style="75" customWidth="1"/>
    <col min="5" max="5" width="19.28125" style="75" customWidth="1"/>
    <col min="6" max="7" width="22.00390625" style="75" customWidth="1"/>
    <col min="8" max="9" width="17.8515625" style="75" customWidth="1"/>
    <col min="10" max="16384" width="11.28125" style="75" customWidth="1"/>
  </cols>
  <sheetData>
    <row r="2" spans="1:9" ht="15">
      <c r="A2" s="273" t="s">
        <v>8</v>
      </c>
      <c r="B2" s="273"/>
      <c r="C2" s="273"/>
      <c r="D2" s="273"/>
      <c r="E2" s="273"/>
      <c r="F2" s="273"/>
      <c r="G2" s="273"/>
      <c r="H2" s="273"/>
      <c r="I2" s="273"/>
    </row>
    <row r="3" spans="1:9" ht="15">
      <c r="A3" s="273" t="s">
        <v>9</v>
      </c>
      <c r="B3" s="273"/>
      <c r="C3" s="273"/>
      <c r="D3" s="273"/>
      <c r="E3" s="273"/>
      <c r="F3" s="273"/>
      <c r="G3" s="273"/>
      <c r="H3" s="273"/>
      <c r="I3" s="273"/>
    </row>
    <row r="4" spans="1:9" ht="12.75">
      <c r="A4" s="274" t="s">
        <v>4</v>
      </c>
      <c r="B4" s="274"/>
      <c r="C4" s="274"/>
      <c r="D4" s="274"/>
      <c r="E4" s="274"/>
      <c r="F4" s="274"/>
      <c r="G4" s="274"/>
      <c r="H4" s="274"/>
      <c r="I4" s="274"/>
    </row>
    <row r="5" spans="1:9" ht="12.75">
      <c r="A5" s="76"/>
      <c r="B5" s="76"/>
      <c r="C5" s="76"/>
      <c r="D5" s="76"/>
      <c r="E5" s="76"/>
      <c r="F5" s="76"/>
      <c r="G5" s="76"/>
      <c r="H5" s="76"/>
      <c r="I5" s="76"/>
    </row>
    <row r="6" spans="1:9" ht="12.75">
      <c r="A6" s="76"/>
      <c r="B6" s="76"/>
      <c r="C6" s="76"/>
      <c r="D6" s="76"/>
      <c r="E6" s="76"/>
      <c r="F6" s="76"/>
      <c r="G6" s="76"/>
      <c r="H6" s="76"/>
      <c r="I6" s="76"/>
    </row>
    <row r="7" spans="1:9" ht="12.75" customHeight="1">
      <c r="A7" s="77" t="str">
        <f>kop!A7</f>
        <v>Būves nosaukums: Daugavpils 16. Vidusskolas ēkas telpu vienkāršota atjaunošana</v>
      </c>
      <c r="B7" s="77"/>
      <c r="C7" s="85"/>
      <c r="D7" s="85"/>
      <c r="E7" s="85"/>
      <c r="F7" s="85"/>
      <c r="G7" s="85"/>
      <c r="H7" s="85"/>
      <c r="I7" s="85"/>
    </row>
    <row r="8" spans="1:9" ht="12.75" customHeight="1">
      <c r="A8" s="77" t="str">
        <f>kop!A8</f>
        <v>Objekta nosaukums: Daugavpils 16. Vidusskolas ēkas telpu vienkāršota atjaunošana</v>
      </c>
      <c r="B8" s="77"/>
      <c r="C8" s="85"/>
      <c r="D8" s="85"/>
      <c r="E8" s="85"/>
      <c r="F8" s="85"/>
      <c r="G8" s="85"/>
      <c r="H8" s="85"/>
      <c r="I8" s="85"/>
    </row>
    <row r="9" spans="1:9" ht="12.75">
      <c r="A9" s="77" t="str">
        <f>kop!A9</f>
        <v>Objekta adrese: Aveņu iela 40, Daugavpils</v>
      </c>
      <c r="B9" s="77"/>
      <c r="C9" s="86"/>
      <c r="D9" s="86"/>
      <c r="E9" s="86"/>
      <c r="F9" s="86"/>
      <c r="G9" s="86"/>
      <c r="H9" s="86"/>
      <c r="I9" s="86"/>
    </row>
    <row r="10" spans="1:9" ht="12.75">
      <c r="A10" s="77" t="str">
        <f>kop!A10</f>
        <v>Pasūtījuma Nr.: LV-63</v>
      </c>
      <c r="B10" s="77"/>
      <c r="C10" s="87"/>
      <c r="D10" s="87"/>
      <c r="E10" s="87"/>
      <c r="F10" s="87"/>
      <c r="G10" s="87"/>
      <c r="H10" s="87"/>
      <c r="I10" s="87"/>
    </row>
    <row r="11" spans="1:9" ht="12.75">
      <c r="A11" s="88"/>
      <c r="B11" s="88"/>
      <c r="C11" s="88"/>
      <c r="D11" s="88"/>
      <c r="E11" s="88"/>
      <c r="F11" s="88"/>
      <c r="G11" s="88"/>
      <c r="H11" s="88"/>
      <c r="I11" s="88"/>
    </row>
    <row r="12" spans="1:9" ht="12.75">
      <c r="A12" s="89"/>
      <c r="B12" s="89"/>
      <c r="C12" s="90" t="s">
        <v>5</v>
      </c>
      <c r="D12" s="90"/>
      <c r="E12" s="91">
        <f>E31</f>
        <v>0</v>
      </c>
      <c r="F12" s="76"/>
      <c r="G12" s="76"/>
      <c r="H12" s="76"/>
      <c r="I12" s="76"/>
    </row>
    <row r="13" spans="1:9" ht="12.75">
      <c r="A13" s="89"/>
      <c r="B13" s="89"/>
      <c r="C13" s="90" t="s">
        <v>6</v>
      </c>
      <c r="D13" s="90"/>
      <c r="E13" s="91">
        <f>I27</f>
        <v>0</v>
      </c>
      <c r="F13" s="76"/>
      <c r="G13" s="76"/>
      <c r="H13" s="76"/>
      <c r="I13" s="76"/>
    </row>
    <row r="14" spans="1:9" s="95" customFormat="1" ht="12.75">
      <c r="A14" s="92"/>
      <c r="B14" s="92"/>
      <c r="C14" s="93"/>
      <c r="D14" s="93"/>
      <c r="E14" s="94"/>
      <c r="F14" s="10"/>
      <c r="G14" s="10"/>
      <c r="H14" s="10"/>
      <c r="I14" s="10"/>
    </row>
    <row r="15" spans="7:10" ht="12.75">
      <c r="G15" s="89"/>
      <c r="I15" s="96">
        <f>'Buvn.kopt.'!$C$13</f>
        <v>0</v>
      </c>
      <c r="J15" s="97"/>
    </row>
    <row r="16" spans="1:10" ht="12.75" customHeight="1">
      <c r="A16" s="267"/>
      <c r="B16" s="267"/>
      <c r="C16" s="267"/>
      <c r="D16" s="267"/>
      <c r="E16" s="267"/>
      <c r="F16" s="268"/>
      <c r="G16" s="268"/>
      <c r="H16" s="268"/>
      <c r="I16" s="268"/>
      <c r="J16" s="98"/>
    </row>
    <row r="17" spans="1:10" s="10" customFormat="1" ht="45" customHeight="1">
      <c r="A17" s="267"/>
      <c r="B17" s="267"/>
      <c r="C17" s="267"/>
      <c r="D17" s="267"/>
      <c r="E17" s="267"/>
      <c r="F17" s="99"/>
      <c r="G17" s="99"/>
      <c r="H17" s="99"/>
      <c r="I17" s="99"/>
      <c r="J17" s="100"/>
    </row>
    <row r="18" spans="1:9" s="10" customFormat="1" ht="12.75">
      <c r="A18" s="99"/>
      <c r="B18" s="99"/>
      <c r="C18" s="99"/>
      <c r="D18" s="99"/>
      <c r="E18" s="99"/>
      <c r="F18" s="99"/>
      <c r="G18" s="99"/>
      <c r="H18" s="99"/>
      <c r="I18" s="99"/>
    </row>
    <row r="19" spans="1:10" s="10" customFormat="1" ht="12.75">
      <c r="A19" s="99"/>
      <c r="B19" s="246"/>
      <c r="C19" s="123"/>
      <c r="D19" s="123"/>
      <c r="E19" s="121"/>
      <c r="F19" s="122"/>
      <c r="G19" s="122"/>
      <c r="H19" s="122"/>
      <c r="I19" s="122"/>
      <c r="J19" s="13"/>
    </row>
    <row r="20" spans="1:10" s="10" customFormat="1" ht="12.75">
      <c r="A20" s="99"/>
      <c r="B20" s="246"/>
      <c r="C20" s="123"/>
      <c r="D20" s="123"/>
      <c r="E20" s="121"/>
      <c r="F20" s="122"/>
      <c r="G20" s="122"/>
      <c r="H20" s="122"/>
      <c r="I20" s="122"/>
      <c r="J20" s="13"/>
    </row>
    <row r="21" spans="1:10" s="10" customFormat="1" ht="12.75">
      <c r="A21" s="99"/>
      <c r="B21" s="246"/>
      <c r="C21" s="123"/>
      <c r="D21" s="123"/>
      <c r="E21" s="121"/>
      <c r="F21" s="122"/>
      <c r="G21" s="122"/>
      <c r="H21" s="122"/>
      <c r="I21" s="122"/>
      <c r="J21" s="13"/>
    </row>
    <row r="22" spans="1:10" s="10" customFormat="1" ht="12.75">
      <c r="A22" s="99"/>
      <c r="B22" s="246"/>
      <c r="C22" s="123"/>
      <c r="D22" s="123"/>
      <c r="E22" s="121"/>
      <c r="F22" s="122"/>
      <c r="G22" s="122"/>
      <c r="H22" s="122"/>
      <c r="I22" s="122"/>
      <c r="J22" s="13"/>
    </row>
    <row r="23" spans="1:10" s="10" customFormat="1" ht="12.75">
      <c r="A23" s="99"/>
      <c r="B23" s="246"/>
      <c r="C23" s="123"/>
      <c r="D23" s="123"/>
      <c r="E23" s="121"/>
      <c r="F23" s="122"/>
      <c r="G23" s="122"/>
      <c r="H23" s="122"/>
      <c r="I23" s="122"/>
      <c r="J23" s="13"/>
    </row>
    <row r="24" spans="1:10" s="10" customFormat="1" ht="12.75">
      <c r="A24" s="99"/>
      <c r="B24" s="246"/>
      <c r="C24" s="123"/>
      <c r="D24" s="123"/>
      <c r="E24" s="121"/>
      <c r="F24" s="122"/>
      <c r="G24" s="122"/>
      <c r="H24" s="122"/>
      <c r="I24" s="122"/>
      <c r="J24" s="13"/>
    </row>
    <row r="25" spans="1:10" s="10" customFormat="1" ht="12.75">
      <c r="A25" s="99"/>
      <c r="B25" s="246"/>
      <c r="C25" s="123"/>
      <c r="D25" s="123"/>
      <c r="E25" s="121"/>
      <c r="F25" s="122"/>
      <c r="G25" s="122"/>
      <c r="H25" s="122"/>
      <c r="I25" s="122"/>
      <c r="J25" s="13"/>
    </row>
    <row r="26" spans="1:10" ht="12.75">
      <c r="A26" s="99"/>
      <c r="B26" s="99"/>
      <c r="C26" s="123"/>
      <c r="D26" s="123"/>
      <c r="E26" s="105"/>
      <c r="F26" s="105"/>
      <c r="G26" s="105"/>
      <c r="H26" s="105"/>
      <c r="I26" s="105"/>
      <c r="J26" s="13"/>
    </row>
    <row r="27" spans="1:10" ht="12.75">
      <c r="A27" s="269"/>
      <c r="B27" s="269"/>
      <c r="C27" s="269"/>
      <c r="D27" s="101"/>
      <c r="E27" s="102"/>
      <c r="F27" s="102"/>
      <c r="G27" s="102"/>
      <c r="H27" s="102"/>
      <c r="I27" s="102"/>
      <c r="J27" s="14"/>
    </row>
    <row r="28" spans="1:10" ht="12.75">
      <c r="A28" s="270"/>
      <c r="B28" s="270"/>
      <c r="C28" s="270"/>
      <c r="D28" s="104"/>
      <c r="E28" s="105"/>
      <c r="J28" s="13"/>
    </row>
    <row r="29" spans="1:10" ht="12.75">
      <c r="A29" s="260"/>
      <c r="B29" s="260"/>
      <c r="C29" s="260"/>
      <c r="D29" s="106"/>
      <c r="E29" s="105"/>
      <c r="J29" s="13"/>
    </row>
    <row r="30" spans="1:10" ht="12.75">
      <c r="A30" s="261"/>
      <c r="B30" s="262"/>
      <c r="C30" s="263"/>
      <c r="D30" s="104"/>
      <c r="E30" s="105"/>
      <c r="G30" s="107"/>
      <c r="J30" s="13"/>
    </row>
    <row r="31" spans="1:10" ht="12.75">
      <c r="A31" s="269"/>
      <c r="B31" s="269"/>
      <c r="C31" s="269"/>
      <c r="D31" s="101"/>
      <c r="E31" s="102"/>
      <c r="G31" s="108"/>
      <c r="J31" s="14"/>
    </row>
    <row r="32" spans="1:3" s="111" customFormat="1" ht="12.75">
      <c r="A32" s="109"/>
      <c r="B32" s="109"/>
      <c r="C32" s="110"/>
    </row>
    <row r="33" spans="1:3" s="111" customFormat="1" ht="12.75">
      <c r="A33" s="109"/>
      <c r="B33" s="109"/>
      <c r="C33" s="110"/>
    </row>
    <row r="34" spans="1:3" s="111" customFormat="1" ht="12.75">
      <c r="A34" s="109"/>
      <c r="B34" s="109"/>
      <c r="C34" s="110"/>
    </row>
    <row r="35" spans="1:3" s="111" customFormat="1" ht="12.75">
      <c r="A35" s="112"/>
      <c r="B35" s="10"/>
      <c r="C35" s="113"/>
    </row>
    <row r="36" spans="1:6" s="116" customFormat="1" ht="12.75">
      <c r="A36" s="112"/>
      <c r="B36" s="114"/>
      <c r="C36" s="115"/>
      <c r="F36" s="117"/>
    </row>
    <row r="37" spans="1:9" s="116" customFormat="1" ht="12.75">
      <c r="A37" s="118"/>
      <c r="B37" s="118"/>
      <c r="C37" s="118"/>
      <c r="D37" s="118"/>
      <c r="E37" s="118"/>
      <c r="F37" s="118"/>
      <c r="G37" s="118"/>
      <c r="H37" s="118"/>
      <c r="I37" s="118"/>
    </row>
    <row r="38" spans="1:6" s="114" customFormat="1" ht="12.75">
      <c r="A38" s="119"/>
      <c r="D38" s="116"/>
      <c r="E38" s="116"/>
      <c r="F38" s="116"/>
    </row>
    <row r="39" spans="1:3" s="116" customFormat="1" ht="12.75">
      <c r="A39" s="112"/>
      <c r="B39" s="114"/>
      <c r="C39" s="114"/>
    </row>
    <row r="40" spans="1:3" s="116" customFormat="1" ht="12.75">
      <c r="A40" s="114"/>
      <c r="B40" s="114"/>
      <c r="C40" s="114"/>
    </row>
    <row r="41" spans="1:3" s="116" customFormat="1" ht="12.75">
      <c r="A41" s="114"/>
      <c r="B41" s="114"/>
      <c r="C41" s="114"/>
    </row>
    <row r="42" spans="1:3" s="116" customFormat="1" ht="12.75">
      <c r="A42" s="114"/>
      <c r="B42" s="114"/>
      <c r="C42" s="114"/>
    </row>
    <row r="43" spans="1:2" ht="12.75">
      <c r="A43" s="120"/>
      <c r="B43" s="120"/>
    </row>
    <row r="45" spans="1:2" ht="12.75">
      <c r="A45" s="120"/>
      <c r="B45" s="120"/>
    </row>
    <row r="46" spans="1:2" ht="12.75">
      <c r="A46" s="120"/>
      <c r="B46" s="120"/>
    </row>
    <row r="47" spans="1:2" ht="12.75">
      <c r="A47" s="120"/>
      <c r="B47" s="120"/>
    </row>
    <row r="53" spans="1:2" ht="12.75">
      <c r="A53" s="119"/>
      <c r="B53" s="119"/>
    </row>
  </sheetData>
  <sheetProtection/>
  <mergeCells count="13">
    <mergeCell ref="A31:C31"/>
    <mergeCell ref="A16:A17"/>
    <mergeCell ref="B16:B17"/>
    <mergeCell ref="C16:D17"/>
    <mergeCell ref="A27:C27"/>
    <mergeCell ref="A28:C28"/>
    <mergeCell ref="A29:C29"/>
    <mergeCell ref="A30:C30"/>
    <mergeCell ref="E16:E17"/>
    <mergeCell ref="F16:I16"/>
    <mergeCell ref="A2:I2"/>
    <mergeCell ref="A4:I4"/>
    <mergeCell ref="A3:I3"/>
  </mergeCells>
  <printOptions horizontalCentered="1"/>
  <pageMargins left="0.7480314960629921" right="0.7480314960629921" top="1.220472440944882" bottom="0.4724409448818898" header="0.5118110236220472" footer="0.5118110236220472"/>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EdgarsK</dc:creator>
  <cp:keywords/>
  <dc:description/>
  <cp:lastModifiedBy>MartinsVidauskis</cp:lastModifiedBy>
  <cp:lastPrinted>2018-01-09T09:04:53Z</cp:lastPrinted>
  <dcterms:created xsi:type="dcterms:W3CDTF">1996-10-14T23:33:28Z</dcterms:created>
  <dcterms:modified xsi:type="dcterms:W3CDTF">2018-06-20T10:43:12Z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